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áce\PROS\Zakázky\2021\27 Dobíjecí stanice\24 Jindřichův Hradec\"/>
    </mc:Choice>
  </mc:AlternateContent>
  <xr:revisionPtr revIDLastSave="0" documentId="8_{A29B6ADF-DEE9-4DC0-8B45-550EE4A12432}" xr6:coauthVersionLast="47" xr6:coauthVersionMax="47" xr10:uidLastSave="{00000000-0000-0000-0000-000000000000}"/>
  <bookViews>
    <workbookView xWindow="-28920" yWindow="-120" windowWidth="29040" windowHeight="164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IO 01 1 Pol" sheetId="12" r:id="rId4"/>
    <sheet name="SO 01 1 Pol" sheetId="13" r:id="rId5"/>
    <sheet name="SO VRN 1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'IO 01 1 Pol'!$1:$7</definedName>
    <definedName name="_xlnm.Print_Titles" localSheetId="4">'SO 01 1 Pol'!$1:$7</definedName>
    <definedName name="_xlnm.Print_Titles" localSheetId="5">'SO VRN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'IO 01 1 Pol'!$A$1:$Y$42</definedName>
    <definedName name="_xlnm.Print_Area" localSheetId="4">'SO 01 1 Pol'!$A$1:$Y$107</definedName>
    <definedName name="_xlnm.Print_Area" localSheetId="5">'SO VRN 1 Pol'!$A$1:$Y$28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18" i="14"/>
  <c r="G8" i="14"/>
  <c r="O8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G11" i="14"/>
  <c r="I11" i="14"/>
  <c r="K11" i="14"/>
  <c r="M11" i="14"/>
  <c r="O11" i="14"/>
  <c r="Q11" i="14"/>
  <c r="V11" i="14"/>
  <c r="G13" i="14"/>
  <c r="I13" i="14"/>
  <c r="K13" i="14"/>
  <c r="M13" i="14"/>
  <c r="O13" i="14"/>
  <c r="Q13" i="14"/>
  <c r="V13" i="14"/>
  <c r="G15" i="14"/>
  <c r="O15" i="14"/>
  <c r="G16" i="14"/>
  <c r="M16" i="14" s="1"/>
  <c r="M15" i="14" s="1"/>
  <c r="I16" i="14"/>
  <c r="I15" i="14" s="1"/>
  <c r="K16" i="14"/>
  <c r="K15" i="14" s="1"/>
  <c r="O16" i="14"/>
  <c r="Q16" i="14"/>
  <c r="Q15" i="14" s="1"/>
  <c r="V16" i="14"/>
  <c r="V15" i="14" s="1"/>
  <c r="AE18" i="14"/>
  <c r="AF18" i="14"/>
  <c r="G97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1" i="13"/>
  <c r="I11" i="13"/>
  <c r="K11" i="13"/>
  <c r="M11" i="13"/>
  <c r="O11" i="13"/>
  <c r="Q11" i="13"/>
  <c r="V11" i="13"/>
  <c r="G15" i="13"/>
  <c r="I15" i="13"/>
  <c r="K15" i="13"/>
  <c r="M15" i="13"/>
  <c r="O15" i="13"/>
  <c r="Q15" i="13"/>
  <c r="V15" i="13"/>
  <c r="G19" i="13"/>
  <c r="G8" i="13" s="1"/>
  <c r="I19" i="13"/>
  <c r="K19" i="13"/>
  <c r="O19" i="13"/>
  <c r="O8" i="13" s="1"/>
  <c r="Q19" i="13"/>
  <c r="V19" i="13"/>
  <c r="G21" i="13"/>
  <c r="M21" i="13" s="1"/>
  <c r="I21" i="13"/>
  <c r="K21" i="13"/>
  <c r="O21" i="13"/>
  <c r="Q21" i="13"/>
  <c r="V21" i="13"/>
  <c r="G25" i="13"/>
  <c r="I25" i="13"/>
  <c r="K25" i="13"/>
  <c r="M25" i="13"/>
  <c r="O25" i="13"/>
  <c r="Q25" i="13"/>
  <c r="V25" i="13"/>
  <c r="G29" i="13"/>
  <c r="I29" i="13"/>
  <c r="K29" i="13"/>
  <c r="M29" i="13"/>
  <c r="O29" i="13"/>
  <c r="Q29" i="13"/>
  <c r="V29" i="13"/>
  <c r="G32" i="13"/>
  <c r="M32" i="13" s="1"/>
  <c r="I32" i="13"/>
  <c r="K32" i="13"/>
  <c r="O32" i="13"/>
  <c r="Q32" i="13"/>
  <c r="V32" i="13"/>
  <c r="G34" i="13"/>
  <c r="M34" i="13" s="1"/>
  <c r="I34" i="13"/>
  <c r="K34" i="13"/>
  <c r="O34" i="13"/>
  <c r="Q34" i="13"/>
  <c r="V34" i="13"/>
  <c r="G37" i="13"/>
  <c r="I37" i="13"/>
  <c r="K37" i="13"/>
  <c r="M37" i="13"/>
  <c r="O37" i="13"/>
  <c r="Q37" i="13"/>
  <c r="V37" i="13"/>
  <c r="G40" i="13"/>
  <c r="I40" i="13"/>
  <c r="K40" i="13"/>
  <c r="M40" i="13"/>
  <c r="O40" i="13"/>
  <c r="Q40" i="13"/>
  <c r="V40" i="13"/>
  <c r="G44" i="13"/>
  <c r="M44" i="13" s="1"/>
  <c r="I44" i="13"/>
  <c r="K44" i="13"/>
  <c r="O44" i="13"/>
  <c r="Q44" i="13"/>
  <c r="V44" i="13"/>
  <c r="G47" i="13"/>
  <c r="I47" i="13"/>
  <c r="K47" i="13"/>
  <c r="K46" i="13" s="1"/>
  <c r="M47" i="13"/>
  <c r="O47" i="13"/>
  <c r="Q47" i="13"/>
  <c r="V47" i="13"/>
  <c r="V46" i="13" s="1"/>
  <c r="G49" i="13"/>
  <c r="I49" i="13"/>
  <c r="K49" i="13"/>
  <c r="M49" i="13"/>
  <c r="O49" i="13"/>
  <c r="Q49" i="13"/>
  <c r="V49" i="13"/>
  <c r="G50" i="13"/>
  <c r="G46" i="13" s="1"/>
  <c r="I50" i="13"/>
  <c r="K50" i="13"/>
  <c r="O50" i="13"/>
  <c r="O46" i="13" s="1"/>
  <c r="Q50" i="13"/>
  <c r="V50" i="13"/>
  <c r="G53" i="13"/>
  <c r="M53" i="13" s="1"/>
  <c r="I53" i="13"/>
  <c r="I46" i="13" s="1"/>
  <c r="K53" i="13"/>
  <c r="O53" i="13"/>
  <c r="Q53" i="13"/>
  <c r="Q46" i="13" s="1"/>
  <c r="V53" i="13"/>
  <c r="G55" i="13"/>
  <c r="I55" i="13"/>
  <c r="K55" i="13"/>
  <c r="M55" i="13"/>
  <c r="O55" i="13"/>
  <c r="Q55" i="13"/>
  <c r="V55" i="13"/>
  <c r="G57" i="13"/>
  <c r="I57" i="13"/>
  <c r="K57" i="13"/>
  <c r="M57" i="13"/>
  <c r="O57" i="13"/>
  <c r="Q57" i="13"/>
  <c r="V57" i="13"/>
  <c r="G59" i="13"/>
  <c r="O59" i="13"/>
  <c r="G60" i="13"/>
  <c r="M60" i="13" s="1"/>
  <c r="M59" i="13" s="1"/>
  <c r="I60" i="13"/>
  <c r="I59" i="13" s="1"/>
  <c r="K60" i="13"/>
  <c r="K59" i="13" s="1"/>
  <c r="O60" i="13"/>
  <c r="Q60" i="13"/>
  <c r="Q59" i="13" s="1"/>
  <c r="V60" i="13"/>
  <c r="V59" i="13" s="1"/>
  <c r="K61" i="13"/>
  <c r="V61" i="13"/>
  <c r="G62" i="13"/>
  <c r="G61" i="13" s="1"/>
  <c r="I62" i="13"/>
  <c r="K62" i="13"/>
  <c r="M62" i="13"/>
  <c r="O62" i="13"/>
  <c r="O61" i="13" s="1"/>
  <c r="Q62" i="13"/>
  <c r="V62" i="13"/>
  <c r="G65" i="13"/>
  <c r="M65" i="13" s="1"/>
  <c r="I65" i="13"/>
  <c r="K65" i="13"/>
  <c r="O65" i="13"/>
  <c r="Q65" i="13"/>
  <c r="V65" i="13"/>
  <c r="G68" i="13"/>
  <c r="M68" i="13" s="1"/>
  <c r="I68" i="13"/>
  <c r="I61" i="13" s="1"/>
  <c r="K68" i="13"/>
  <c r="O68" i="13"/>
  <c r="Q68" i="13"/>
  <c r="Q61" i="13" s="1"/>
  <c r="V68" i="13"/>
  <c r="G74" i="13"/>
  <c r="G73" i="13" s="1"/>
  <c r="I74" i="13"/>
  <c r="K74" i="13"/>
  <c r="M74" i="13"/>
  <c r="O74" i="13"/>
  <c r="O73" i="13" s="1"/>
  <c r="Q74" i="13"/>
  <c r="V74" i="13"/>
  <c r="G75" i="13"/>
  <c r="M75" i="13" s="1"/>
  <c r="I75" i="13"/>
  <c r="K75" i="13"/>
  <c r="O75" i="13"/>
  <c r="Q75" i="13"/>
  <c r="V75" i="13"/>
  <c r="G78" i="13"/>
  <c r="M78" i="13" s="1"/>
  <c r="I78" i="13"/>
  <c r="I73" i="13" s="1"/>
  <c r="K78" i="13"/>
  <c r="O78" i="13"/>
  <c r="Q78" i="13"/>
  <c r="Q73" i="13" s="1"/>
  <c r="V78" i="13"/>
  <c r="G80" i="13"/>
  <c r="I80" i="13"/>
  <c r="K80" i="13"/>
  <c r="K73" i="13" s="1"/>
  <c r="M80" i="13"/>
  <c r="O80" i="13"/>
  <c r="Q80" i="13"/>
  <c r="V80" i="13"/>
  <c r="V73" i="13" s="1"/>
  <c r="G82" i="13"/>
  <c r="I82" i="13"/>
  <c r="K82" i="13"/>
  <c r="M82" i="13"/>
  <c r="O82" i="13"/>
  <c r="Q82" i="13"/>
  <c r="V82" i="13"/>
  <c r="G84" i="13"/>
  <c r="M84" i="13" s="1"/>
  <c r="I84" i="13"/>
  <c r="K84" i="13"/>
  <c r="O84" i="13"/>
  <c r="Q84" i="13"/>
  <c r="V84" i="13"/>
  <c r="G85" i="13"/>
  <c r="M85" i="13" s="1"/>
  <c r="I85" i="13"/>
  <c r="K85" i="13"/>
  <c r="O85" i="13"/>
  <c r="Q85" i="13"/>
  <c r="V85" i="13"/>
  <c r="G86" i="13"/>
  <c r="I86" i="13"/>
  <c r="K86" i="13"/>
  <c r="M86" i="13"/>
  <c r="O86" i="13"/>
  <c r="Q86" i="13"/>
  <c r="V86" i="13"/>
  <c r="G88" i="13"/>
  <c r="I88" i="13"/>
  <c r="K88" i="13"/>
  <c r="M88" i="13"/>
  <c r="O88" i="13"/>
  <c r="Q88" i="13"/>
  <c r="V88" i="13"/>
  <c r="G89" i="13"/>
  <c r="M89" i="13" s="1"/>
  <c r="I89" i="13"/>
  <c r="K89" i="13"/>
  <c r="O89" i="13"/>
  <c r="Q89" i="13"/>
  <c r="V89" i="13"/>
  <c r="G90" i="13"/>
  <c r="M90" i="13" s="1"/>
  <c r="I90" i="13"/>
  <c r="K90" i="13"/>
  <c r="O90" i="13"/>
  <c r="Q90" i="13"/>
  <c r="V90" i="13"/>
  <c r="G93" i="13"/>
  <c r="I93" i="13"/>
  <c r="K93" i="13"/>
  <c r="M93" i="13"/>
  <c r="O93" i="13"/>
  <c r="Q93" i="13"/>
  <c r="V93" i="13"/>
  <c r="K94" i="13"/>
  <c r="V94" i="13"/>
  <c r="G95" i="13"/>
  <c r="G94" i="13" s="1"/>
  <c r="I95" i="13"/>
  <c r="I94" i="13" s="1"/>
  <c r="K95" i="13"/>
  <c r="O95" i="13"/>
  <c r="O94" i="13" s="1"/>
  <c r="Q95" i="13"/>
  <c r="Q94" i="13" s="1"/>
  <c r="V95" i="13"/>
  <c r="AE97" i="13"/>
  <c r="AF97" i="13"/>
  <c r="G32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G8" i="12" s="1"/>
  <c r="I12" i="12"/>
  <c r="K12" i="12"/>
  <c r="O12" i="12"/>
  <c r="O8" i="12" s="1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4" i="12"/>
  <c r="AF32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I30" i="12"/>
  <c r="K30" i="12"/>
  <c r="M30" i="12"/>
  <c r="O30" i="12"/>
  <c r="Q30" i="12"/>
  <c r="V30" i="12"/>
  <c r="AE32" i="12"/>
  <c r="I20" i="1"/>
  <c r="I19" i="1"/>
  <c r="I18" i="1"/>
  <c r="I17" i="1"/>
  <c r="I16" i="1"/>
  <c r="I62" i="1"/>
  <c r="J61" i="1" s="1"/>
  <c r="F46" i="1"/>
  <c r="G23" i="1" s="1"/>
  <c r="A23" i="1" s="1"/>
  <c r="G24" i="1" s="1"/>
  <c r="G46" i="1"/>
  <c r="G25" i="1" s="1"/>
  <c r="A25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I46" i="1" s="1"/>
  <c r="J28" i="1"/>
  <c r="J26" i="1"/>
  <c r="G38" i="1"/>
  <c r="F38" i="1"/>
  <c r="J23" i="1"/>
  <c r="J24" i="1"/>
  <c r="J25" i="1"/>
  <c r="J27" i="1"/>
  <c r="E24" i="1"/>
  <c r="E26" i="1"/>
  <c r="J54" i="1" l="1"/>
  <c r="J55" i="1"/>
  <c r="J57" i="1"/>
  <c r="J59" i="1"/>
  <c r="J53" i="1"/>
  <c r="J56" i="1"/>
  <c r="J58" i="1"/>
  <c r="J60" i="1"/>
  <c r="G28" i="1"/>
  <c r="A26" i="1"/>
  <c r="G26" i="1"/>
  <c r="A27" i="1" s="1"/>
  <c r="A24" i="1"/>
  <c r="M61" i="13"/>
  <c r="M73" i="13"/>
  <c r="M46" i="13"/>
  <c r="M8" i="13"/>
  <c r="M95" i="13"/>
  <c r="M94" i="13" s="1"/>
  <c r="M50" i="13"/>
  <c r="M19" i="13"/>
  <c r="M24" i="12"/>
  <c r="M12" i="12"/>
  <c r="M8" i="12" s="1"/>
  <c r="I21" i="1"/>
  <c r="J44" i="1"/>
  <c r="J40" i="1"/>
  <c r="J45" i="1"/>
  <c r="J41" i="1"/>
  <c r="J42" i="1"/>
  <c r="J43" i="1"/>
  <c r="J39" i="1"/>
  <c r="J46" i="1" s="1"/>
  <c r="H46" i="1"/>
  <c r="J62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Miroslav Sukup</author>
  </authors>
  <commentList>
    <comment ref="S6" authorId="0" shapeId="0" xr:uid="{0070AFF1-4FF9-466B-8497-887822E4D95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C226D40-73FC-4527-904C-C73A9E66F0E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Miroslav Sukup</author>
  </authors>
  <commentList>
    <comment ref="S6" authorId="0" shapeId="0" xr:uid="{BDEA7C2E-F0C9-46EE-990A-CF71A9A78B7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8AD1E62-35FC-4ABA-A1C5-4E6D97B5044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Miroslav Sukup</author>
  </authors>
  <commentList>
    <comment ref="S6" authorId="0" shapeId="0" xr:uid="{6EAC3AC2-DA88-4125-89BA-4FCA49A5C24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41FA832-BDCB-4719-96FD-3F05A366AA6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<sst xmlns="http://schemas.openxmlformats.org/spreadsheetml/2006/main" count="889" uniqueCount="297">
  <si>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</si>
  <si>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</si>
  <si>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</si>
  <si>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</si>
  <si>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</si>
  <si>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</si>
  <si>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</si>
  <si>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</si>
  <si>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</si>
  <si>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</si>
  <si>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</si>
  <si>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</si>
  <si>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</si>
  <si>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</si>
  <si>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</si>
  <si>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</si>
  <si>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</si>
  <si>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</si>
  <si>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</si>
  <si>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</si>
  <si>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</si>
  <si>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</si>
  <si>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</si>
  <si>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</si>
  <si>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</si>
  <si>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</si>
  <si>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</si>
  <si>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</si>
  <si>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</si>
  <si>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</si>
  <si>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</si>
  <si>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</si>
  <si>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</si>
  <si>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</si>
  <si>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</si>
  <si>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</si>
  <si>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</si>
  <si>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</si>
  <si>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</si>
  <si>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</si>
  <si>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</si>
  <si>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</si>
  <si>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</si>
  <si>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Ing. Miroslav Sukup</t>
  </si>
  <si>
    <t>2021_27_24</t>
  </si>
  <si>
    <t>DC DS Jindřichův Hradec</t>
  </si>
  <si>
    <t>E.ON Česká republika, s. r. o.</t>
  </si>
  <si>
    <t>F. A. Gerstnera 2151/6</t>
  </si>
  <si>
    <t>České Budějovice-České Budějovice 7</t>
  </si>
  <si>
    <t>37001</t>
  </si>
  <si>
    <t>25733591</t>
  </si>
  <si>
    <t>CZ25733591</t>
  </si>
  <si>
    <t>Hema CB s.r.o.</t>
  </si>
  <si>
    <t>Budějovická 467</t>
  </si>
  <si>
    <t>Vodňany-Vodňany II</t>
  </si>
  <si>
    <t>38901</t>
  </si>
  <si>
    <t>07562501</t>
  </si>
  <si>
    <t>CZ07562501</t>
  </si>
  <si>
    <t>Stavba</t>
  </si>
  <si>
    <t>IO 01</t>
  </si>
  <si>
    <t>Elektroinstalace</t>
  </si>
  <si>
    <t>1</t>
  </si>
  <si>
    <t>SO 01</t>
  </si>
  <si>
    <t>Stavební část</t>
  </si>
  <si>
    <t>SO VRN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</si>
  <si>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</si>
  <si>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</si>
  <si>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</si>
  <si>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</si>
  <si>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</si>
  <si>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</si>
  <si>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</si>
  <si>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</si>
  <si>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</si>
  <si>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</si>
  <si>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</si>
  <si>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91</t>
  </si>
  <si>
    <t>Doplňující práce na komunikaci</t>
  </si>
  <si>
    <t>99</t>
  </si>
  <si>
    <t>Staveništní přesun hmot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</si>
  <si>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</si>
  <si>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</si>
  <si>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</si>
  <si>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</si>
  <si>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</si>
  <si>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</si>
  <si>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</si>
  <si>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</si>
  <si>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</si>
  <si>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</si>
  <si>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</si>
  <si>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</si>
  <si>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</si>
  <si>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</si>
  <si>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</si>
  <si>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</si>
  <si>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</si>
  <si>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</si>
  <si>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</si>
  <si>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</si>
  <si>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</si>
  <si>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</si>
  <si>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</si>
  <si>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</si>
  <si>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</si>
  <si>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</si>
  <si>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</si>
  <si>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</si>
  <si>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</si>
  <si>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</si>
  <si>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</si>
  <si>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</si>
  <si>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NC01</t>
  </si>
  <si>
    <t>Kabel AYKY 3x150 + 70 vč montáže</t>
  </si>
  <si>
    <t>m</t>
  </si>
  <si>
    <t>Vlastní</t>
  </si>
  <si>
    <t>Indiv</t>
  </si>
  <si>
    <t>Práce</t>
  </si>
  <si>
    <t>Běžná</t>
  </si>
  <si>
    <t>POL1_9</t>
  </si>
  <si>
    <t>NC02</t>
  </si>
  <si>
    <t>Kabel s Cu jádrem - YY 1x95 vč montáže</t>
  </si>
  <si>
    <t>NC03</t>
  </si>
  <si>
    <t>Trubka  KOPOFLEX průměr 63 vč montáže</t>
  </si>
  <si>
    <t>NC04</t>
  </si>
  <si>
    <t>Trubka  KOPOFLEX průměr 110 vč montáže</t>
  </si>
  <si>
    <t>NC05</t>
  </si>
  <si>
    <t>Vodič zemnící FeZn průměr 10 vč montáže</t>
  </si>
  <si>
    <t>NC06</t>
  </si>
  <si>
    <t>Pásek zemnící FeZn 30/4 vč montáže</t>
  </si>
  <si>
    <t>NC07</t>
  </si>
  <si>
    <t>Svorka hromosvodná SP1 vč montáže</t>
  </si>
  <si>
    <t>ks</t>
  </si>
  <si>
    <t>NC08</t>
  </si>
  <si>
    <t>Svorka hromosvodná SR03 vč montáže</t>
  </si>
  <si>
    <t>NC09</t>
  </si>
  <si>
    <t>Výkop pro pilíř RE - včetně následného zhutnění a zapískování pilíře</t>
  </si>
  <si>
    <t>NC10</t>
  </si>
  <si>
    <t>Rozvaděč RE - dle PD</t>
  </si>
  <si>
    <t>NC11</t>
  </si>
  <si>
    <t>Výkop kabelové rýhy 50x80 včetně záhozů a hutnění</t>
  </si>
  <si>
    <t>NC12</t>
  </si>
  <si>
    <t>Napojení v KS vč. pojistek</t>
  </si>
  <si>
    <t>NC13</t>
  </si>
  <si>
    <t>Výstražná fólie PVC š=22cm</t>
  </si>
  <si>
    <t>NC14</t>
  </si>
  <si>
    <t>Písek zásypový vč montáže</t>
  </si>
  <si>
    <t>m3</t>
  </si>
  <si>
    <t>NC15</t>
  </si>
  <si>
    <t>Úprava zeminou</t>
  </si>
  <si>
    <t>m2</t>
  </si>
  <si>
    <t>NC16</t>
  </si>
  <si>
    <t>Kabelová značka vč montáže</t>
  </si>
  <si>
    <t>NC17</t>
  </si>
  <si>
    <t>Osetí travou</t>
  </si>
  <si>
    <t>NC19</t>
  </si>
  <si>
    <t>PPV</t>
  </si>
  <si>
    <t>NC21</t>
  </si>
  <si>
    <t xml:space="preserve">Revize </t>
  </si>
  <si>
    <t>kpl</t>
  </si>
  <si>
    <t>POL1_</t>
  </si>
  <si>
    <t>NC22</t>
  </si>
  <si>
    <t>Plán skutečného provedení</t>
  </si>
  <si>
    <t>NC18</t>
  </si>
  <si>
    <t>Podružný materiál</t>
  </si>
  <si>
    <t>Specifikace</t>
  </si>
  <si>
    <t>POL3_0</t>
  </si>
  <si>
    <t>NC23</t>
  </si>
  <si>
    <t>Přesuny</t>
  </si>
  <si>
    <t>R-položka</t>
  </si>
  <si>
    <t>POL12_1</t>
  </si>
  <si>
    <t>SUM</t>
  </si>
  <si>
    <t>Poznámky uchazeče k zadání</t>
  </si>
  <si>
    <t>POPUZIV</t>
  </si>
  <si>
    <t>END</t>
  </si>
  <si>
    <t>121101100R00</t>
  </si>
  <si>
    <t>Sejmutí ornice, pl. do 400 m2, přemístění do 50 m</t>
  </si>
  <si>
    <t>RTS 22/ II</t>
  </si>
  <si>
    <t>patka : (2,2+0,5+0,5)*(1,3+0,5)*0,26</t>
  </si>
  <si>
    <t>VV</t>
  </si>
  <si>
    <t>139601102R00</t>
  </si>
  <si>
    <t>Ruční výkop jam, rýh a šachet v hornině tř. 3</t>
  </si>
  <si>
    <t>patka : 1*1*(1+0,15-0,26)</t>
  </si>
  <si>
    <t>základ značka : 0,3*0,3*0,5</t>
  </si>
  <si>
    <t>dorazový sloupek : 0,4*0,4*0,8*2</t>
  </si>
  <si>
    <t>162701105R00</t>
  </si>
  <si>
    <t>Vodorovné přemístění výkopku z hor.1-4 do 10000 m</t>
  </si>
  <si>
    <t>zemina : 1,191</t>
  </si>
  <si>
    <t>ornice : 1,4976</t>
  </si>
  <si>
    <t>odečet ornice zpětné ohumusování : -2,65*0,26</t>
  </si>
  <si>
    <t>162701109R00</t>
  </si>
  <si>
    <t>Příplatek k vod. přemístění hor.1-4 za další 1 km</t>
  </si>
  <si>
    <t>1,9996*10</t>
  </si>
  <si>
    <t>167101101R00</t>
  </si>
  <si>
    <t>Nakládání výkopku z hor.1-4 v množství do 100 m3</t>
  </si>
  <si>
    <t>171201201R00</t>
  </si>
  <si>
    <t>Uložení sypaniny na skl.-sypanina na výšku přes 2m</t>
  </si>
  <si>
    <t>180402111R00</t>
  </si>
  <si>
    <t>Založení trávníku parkového výsevem v rovině</t>
  </si>
  <si>
    <t>ornice : (2,2+0,5+0,5)*(1,3+0,5)</t>
  </si>
  <si>
    <t>odečet chodník : -(1,3+0,05)*(2,2+0,05*2)</t>
  </si>
  <si>
    <t>181101102R00</t>
  </si>
  <si>
    <t>Úprava pláně v zářezech v hor. 1-4, se zhutněním</t>
  </si>
  <si>
    <t>(2,2+0,5+0,5)*(1,3+0,5)</t>
  </si>
  <si>
    <t>181301105R00</t>
  </si>
  <si>
    <t>Rozprostření ornice, rovina, tl. 25-30 cm,do 500m2</t>
  </si>
  <si>
    <t>182001121R00</t>
  </si>
  <si>
    <t>Plošná úprava terénu, nerovnosti do 15 cm v rovině</t>
  </si>
  <si>
    <t>199000002R00</t>
  </si>
  <si>
    <t>Poplatek za skládku horniny 1- 4</t>
  </si>
  <si>
    <t>zemina : 0,935</t>
  </si>
  <si>
    <t>odečet ornice zpětné ohumusování : -2,79*0,26</t>
  </si>
  <si>
    <t>00572400R</t>
  </si>
  <si>
    <t>Směs travní parková I. běžná zátěž PROFI á 25 kg</t>
  </si>
  <si>
    <t>kg</t>
  </si>
  <si>
    <t>SPCM</t>
  </si>
  <si>
    <t>POL3_</t>
  </si>
  <si>
    <t>2,65*0,03</t>
  </si>
  <si>
    <t>271531112R00</t>
  </si>
  <si>
    <t>Polštář základu z kameniva hr. drceného 32-63 mm</t>
  </si>
  <si>
    <t>patka : 1*1*0,15</t>
  </si>
  <si>
    <t>274353111R00</t>
  </si>
  <si>
    <t>Bednění kotev.otvorů pasů do 0,02 m2, hl. 0,5 m</t>
  </si>
  <si>
    <t>kus</t>
  </si>
  <si>
    <t>275321411R00</t>
  </si>
  <si>
    <t>Železobeton základových patek C 25/30</t>
  </si>
  <si>
    <t>patka : 1*1*1</t>
  </si>
  <si>
    <t>0,4*0,4*0,8*2</t>
  </si>
  <si>
    <t>275351215R00</t>
  </si>
  <si>
    <t>Bednění stěn základových patek - zřízení</t>
  </si>
  <si>
    <t>patka : 4*1*0,26</t>
  </si>
  <si>
    <t>275351216R00</t>
  </si>
  <si>
    <t>Bednění stěn základových patek - odstranění</t>
  </si>
  <si>
    <t>275361821R00</t>
  </si>
  <si>
    <t>Výztuž základ. patek z betonářské oceli 10 505 (R)</t>
  </si>
  <si>
    <t>t</t>
  </si>
  <si>
    <t>patka : 0,05</t>
  </si>
  <si>
    <t>388996141R00</t>
  </si>
  <si>
    <t>Chránička kabelu z HDPE do DN 110 mm</t>
  </si>
  <si>
    <t>564851111RT2</t>
  </si>
  <si>
    <t>Podklad ze štěrkodrti po zhutnění tloušťky 15 cm štěrkodrť frakce 0-32 mm</t>
  </si>
  <si>
    <t>ostrůvek : (1,3+0,25)*(2,2+0,25+0,25)</t>
  </si>
  <si>
    <t>odečet patka : -1</t>
  </si>
  <si>
    <t>596215021R00</t>
  </si>
  <si>
    <t>Kladení zámkové dlažby tl. 6 cm do drtě tl. 4 cm</t>
  </si>
  <si>
    <t>ostrůvek : 2,2*1,3</t>
  </si>
  <si>
    <t>59245308R</t>
  </si>
  <si>
    <t>Dlažba BEST KLASIKO přírodní  20x10x6</t>
  </si>
  <si>
    <t>Koeficient : 0,15</t>
  </si>
  <si>
    <t xml:space="preserve">Koeficient : </t>
  </si>
  <si>
    <t>914001111R00</t>
  </si>
  <si>
    <t>Osazení svislé doprav.značky a sloupku, bet.základ</t>
  </si>
  <si>
    <t>914001125R00</t>
  </si>
  <si>
    <t>Osazení svislé dopr.značky na sloupek nebo konzolu</t>
  </si>
  <si>
    <t>E8d : 1</t>
  </si>
  <si>
    <t>IJ7 : 1</t>
  </si>
  <si>
    <t>916561111RT2</t>
  </si>
  <si>
    <t>Osazení záhon.obrubníků do lože z C 12/15 s opěrou včetně obrubníku   50/5/20 cm</t>
  </si>
  <si>
    <t>1,3+0,05+1,3+0,05+2,2</t>
  </si>
  <si>
    <t>918101111R00</t>
  </si>
  <si>
    <t>Lože pod obrubníky nebo obruby dlažeb z C 12/15</t>
  </si>
  <si>
    <t>4,9*0,05</t>
  </si>
  <si>
    <t>40445445</t>
  </si>
  <si>
    <t>Montáž dorazového sloupku</t>
  </si>
  <si>
    <t>40445133.AR</t>
  </si>
  <si>
    <t>Značka dopr inf IJ 7, 500/700 fól 1, EG 7 letá</t>
  </si>
  <si>
    <t>40445159.AR</t>
  </si>
  <si>
    <t>Značka dopr dodat E 8d-e 500/150 fól 1, EG 7 letá</t>
  </si>
  <si>
    <t>40445230RX</t>
  </si>
  <si>
    <t>Dorazový sloupek 8x8x80 cm</t>
  </si>
  <si>
    <t>404459504R</t>
  </si>
  <si>
    <t>Sloupek Fe pr.60 pozinkovaný, l= 3500 mm</t>
  </si>
  <si>
    <t>404459516R</t>
  </si>
  <si>
    <t>Patka kotevní kompletní AP 60/4 čtyřkotevní</t>
  </si>
  <si>
    <t>404459533R</t>
  </si>
  <si>
    <t>Svorka upínací US-1,pr.60</t>
  </si>
  <si>
    <t>IJ7 : 2</t>
  </si>
  <si>
    <t>404459540R</t>
  </si>
  <si>
    <t>Víčko pr. 60</t>
  </si>
  <si>
    <t>998223011R00</t>
  </si>
  <si>
    <t>Přesun hmot, pozemní komunikace, kryt dlážděný</t>
  </si>
  <si>
    <t>Přesun hmot</t>
  </si>
  <si>
    <t>POL7_</t>
  </si>
  <si>
    <t>005111021R</t>
  </si>
  <si>
    <t>Vytyčení IS dle pokynů investora při stavbě</t>
  </si>
  <si>
    <t>Soubor</t>
  </si>
  <si>
    <t>VRN</t>
  </si>
  <si>
    <t>POL99_8</t>
  </si>
  <si>
    <t>Zaměření a vytýčení stávajících inženýrských sítí  v místě stavby z hlediska jejich ochrany při provádění stavby : 1</t>
  </si>
  <si>
    <t>005121 R</t>
  </si>
  <si>
    <t>Zařízení staveniště</t>
  </si>
  <si>
    <t>Veškeré náklady spojené s vybudováním, provozem a odstraněním zařízení staveniště. Max. 2,4% ceny ze stavební části zakázky : 2,4</t>
  </si>
  <si>
    <t>005121020R</t>
  </si>
  <si>
    <t>Vedlejší rozpočtové náklady</t>
  </si>
  <si>
    <t>Max. 5% ceny ze stavební část : 5</t>
  </si>
  <si>
    <t>005241020R</t>
  </si>
  <si>
    <t xml:space="preserve">Geodetické zaměření skutečného provedení vč vypracování geometrického plánu pro vklad do KN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</si>
</sst>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7" fillId="0" borderId="0" xfId="0" quotePrefix="1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opLeftCell="B18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24</v>
      </c>
      <c r="C2" s="105"/>
      <c r="D2" s="106" t="s">
        <v>44</v>
      </c>
      <c r="E2" s="107" t="s">
        <v>45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23</v>
      </c>
      <c r="D5" s="120" t="s">
        <v>46</v>
      </c>
      <c r="E5" s="87"/>
      <c r="F5" s="87"/>
      <c r="G5" s="87"/>
      <c r="H5" s="18" t="s">
        <v>42</v>
      </c>
      <c r="I5" s="124" t="s">
        <v>50</v>
      </c>
      <c r="J5" s="8"/>
    </row>
    <row r="6" spans="1:15" ht="15.75" customHeight="1" x14ac:dyDescent="0.2">
      <c r="A6" s="2"/>
      <c r="B6" s="27"/>
      <c r="C6" s="52"/>
      <c r="D6" s="121" t="s">
        <v>47</v>
      </c>
      <c r="E6" s="88"/>
      <c r="F6" s="88"/>
      <c r="G6" s="88"/>
      <c r="H6" s="18" t="s">
        <v>36</v>
      </c>
      <c r="I6" s="124" t="s">
        <v>51</v>
      </c>
      <c r="J6" s="8"/>
    </row>
    <row r="7" spans="1:15" ht="15.75" customHeight="1" x14ac:dyDescent="0.2">
      <c r="A7" s="2"/>
      <c r="B7" s="28"/>
      <c r="C7" s="53"/>
      <c r="D7" s="123" t="s">
        <v>49</v>
      </c>
      <c r="E7" s="122" t="s">
        <v>48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21</v>
      </c>
      <c r="D8" s="125" t="s">
        <v>52</v>
      </c>
      <c r="H8" s="18" t="s">
        <v>42</v>
      </c>
      <c r="I8" s="124" t="s">
        <v>56</v>
      </c>
      <c r="J8" s="8"/>
    </row>
    <row r="9" spans="1:15" ht="15.75" hidden="1" customHeight="1" x14ac:dyDescent="0.2">
      <c r="A9" s="2"/>
      <c r="B9" s="2"/>
      <c r="D9" s="125" t="s">
        <v>53</v>
      </c>
      <c r="H9" s="18" t="s">
        <v>36</v>
      </c>
      <c r="I9" s="124" t="s">
        <v>57</v>
      </c>
      <c r="J9" s="8"/>
    </row>
    <row r="10" spans="1:15" ht="15.75" hidden="1" customHeight="1" x14ac:dyDescent="0.2">
      <c r="A10" s="2"/>
      <c r="B10" s="34"/>
      <c r="C10" s="53"/>
      <c r="D10" s="123" t="s">
        <v>55</v>
      </c>
      <c r="E10" s="126" t="s">
        <v>54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 t="s">
        <v>43</v>
      </c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4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SUMIF(F53:F61,A16,I53:I61)+SUMIF(F53:F61,"PSU",I53:I61)</f>
        <v>0</v>
      </c>
      <c r="J16" s="81"/>
    </row>
    <row r="17" spans="1:10" ht="23.25" customHeight="1" x14ac:dyDescent="0.2">
      <c r="A17" s="194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SUMIF(F53:F61,A17,I53:I61)</f>
        <v>0</v>
      </c>
      <c r="J17" s="81"/>
    </row>
    <row r="18" spans="1:10" ht="23.25" customHeight="1" x14ac:dyDescent="0.2">
      <c r="A18" s="194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SUMIF(F53:F61,A18,I53:I61)</f>
        <v>0</v>
      </c>
      <c r="J18" s="81"/>
    </row>
    <row r="19" spans="1:10" ht="23.25" customHeight="1" x14ac:dyDescent="0.2">
      <c r="A19" s="194" t="s">
        <v>82</v>
      </c>
      <c r="B19" s="37" t="s">
        <v>29</v>
      </c>
      <c r="C19" s="58"/>
      <c r="D19" s="59"/>
      <c r="E19" s="79"/>
      <c r="F19" s="80"/>
      <c r="G19" s="79"/>
      <c r="H19" s="80"/>
      <c r="I19" s="79">
        <f>SUMIF(F53:F61,A19,I53:I61)</f>
        <v>0</v>
      </c>
      <c r="J19" s="81"/>
    </row>
    <row r="20" spans="1:10" ht="23.25" customHeight="1" x14ac:dyDescent="0.2">
      <c r="A20" s="194" t="s">
        <v>83</v>
      </c>
      <c r="B20" s="37" t="s">
        <v>30</v>
      </c>
      <c r="C20" s="58"/>
      <c r="D20" s="59"/>
      <c r="E20" s="79"/>
      <c r="F20" s="80"/>
      <c r="G20" s="79"/>
      <c r="H20" s="80"/>
      <c r="I20" s="79">
        <f>SUMIF(F53:F61,A20,I53:I61)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58</v>
      </c>
      <c r="C39" s="145"/>
      <c r="D39" s="145"/>
      <c r="E39" s="145"/>
      <c r="F39" s="146">
        <f>'IO 01 1 Pol'!AE32+'SO 01 1 Pol'!AE97+'SO VRN 1 Pol'!AE18</f>
        <v>0</v>
      </c>
      <c r="G39" s="147">
        <f>'IO 01 1 Pol'!AF32+'SO 01 1 Pol'!AF97+'SO VRN 1 Pol'!AF18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 t="s">
        <v>59</v>
      </c>
      <c r="C40" s="151" t="s">
        <v>60</v>
      </c>
      <c r="D40" s="151"/>
      <c r="E40" s="151"/>
      <c r="F40" s="152">
        <f>'IO 01 1 Pol'!AE32</f>
        <v>0</v>
      </c>
      <c r="G40" s="153">
        <f>'IO 01 1 Pol'!AF32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4">
        <v>3</v>
      </c>
      <c r="B41" s="155" t="s">
        <v>61</v>
      </c>
      <c r="C41" s="145" t="s">
        <v>60</v>
      </c>
      <c r="D41" s="145"/>
      <c r="E41" s="145"/>
      <c r="F41" s="156">
        <f>'IO 01 1 Pol'!AE32</f>
        <v>0</v>
      </c>
      <c r="G41" s="148">
        <f>'IO 01 1 Pol'!AF32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">
      <c r="A42" s="134">
        <v>2</v>
      </c>
      <c r="B42" s="150" t="s">
        <v>62</v>
      </c>
      <c r="C42" s="151" t="s">
        <v>63</v>
      </c>
      <c r="D42" s="151"/>
      <c r="E42" s="151"/>
      <c r="F42" s="152">
        <f>'SO 01 1 Pol'!AE97</f>
        <v>0</v>
      </c>
      <c r="G42" s="153">
        <f>'SO 01 1 Pol'!AF97</f>
        <v>0</v>
      </c>
      <c r="H42" s="153">
        <f>(F42*SazbaDPH1/100)+(G42*SazbaDPH2/100)</f>
        <v>0</v>
      </c>
      <c r="I42" s="153">
        <f>F42+G42+H42</f>
        <v>0</v>
      </c>
      <c r="J42" s="154" t="str">
        <f>IF(CenaCelkemVypocet=0,"",I42/CenaCelkemVypocet*100)</f>
        <v/>
      </c>
    </row>
    <row r="43" spans="1:10" ht="25.5" customHeight="1" x14ac:dyDescent="0.2">
      <c r="A43" s="134">
        <v>3</v>
      </c>
      <c r="B43" s="155" t="s">
        <v>61</v>
      </c>
      <c r="C43" s="145" t="s">
        <v>63</v>
      </c>
      <c r="D43" s="145"/>
      <c r="E43" s="145"/>
      <c r="F43" s="156">
        <f>'SO 01 1 Pol'!AE97</f>
        <v>0</v>
      </c>
      <c r="G43" s="148">
        <f>'SO 01 1 Pol'!AF97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 x14ac:dyDescent="0.2">
      <c r="A44" s="134">
        <v>2</v>
      </c>
      <c r="B44" s="150" t="s">
        <v>64</v>
      </c>
      <c r="C44" s="151" t="s">
        <v>29</v>
      </c>
      <c r="D44" s="151"/>
      <c r="E44" s="151"/>
      <c r="F44" s="152">
        <f>'SO VRN 1 Pol'!AE18</f>
        <v>0</v>
      </c>
      <c r="G44" s="153">
        <f>'SO VRN 1 Pol'!AF18</f>
        <v>0</v>
      </c>
      <c r="H44" s="153">
        <f>(F44*SazbaDPH1/100)+(G44*SazbaDPH2/100)</f>
        <v>0</v>
      </c>
      <c r="I44" s="153">
        <f>F44+G44+H44</f>
        <v>0</v>
      </c>
      <c r="J44" s="154" t="str">
        <f>IF(CenaCelkemVypocet=0,"",I44/CenaCelkemVypocet*100)</f>
        <v/>
      </c>
    </row>
    <row r="45" spans="1:10" ht="25.5" customHeight="1" x14ac:dyDescent="0.2">
      <c r="A45" s="134">
        <v>3</v>
      </c>
      <c r="B45" s="155" t="s">
        <v>61</v>
      </c>
      <c r="C45" s="145" t="s">
        <v>29</v>
      </c>
      <c r="D45" s="145"/>
      <c r="E45" s="145"/>
      <c r="F45" s="156">
        <f>'SO VRN 1 Pol'!AE18</f>
        <v>0</v>
      </c>
      <c r="G45" s="148">
        <f>'SO VRN 1 Pol'!AF18</f>
        <v>0</v>
      </c>
      <c r="H45" s="148">
        <f>(F45*SazbaDPH1/100)+(G45*SazbaDPH2/100)</f>
        <v>0</v>
      </c>
      <c r="I45" s="148">
        <f>F45+G45+H45</f>
        <v>0</v>
      </c>
      <c r="J45" s="149" t="str">
        <f>IF(CenaCelkemVypocet=0,"",I45/CenaCelkemVypocet*100)</f>
        <v/>
      </c>
    </row>
    <row r="46" spans="1:10" ht="25.5" customHeight="1" x14ac:dyDescent="0.2">
      <c r="A46" s="134"/>
      <c r="B46" s="157" t="s">
        <v>65</v>
      </c>
      <c r="C46" s="158"/>
      <c r="D46" s="158"/>
      <c r="E46" s="159"/>
      <c r="F46" s="160">
        <f>SUMIF(A39:A45,"=1",F39:F45)</f>
        <v>0</v>
      </c>
      <c r="G46" s="161">
        <f>SUMIF(A39:A45,"=1",G39:G45)</f>
        <v>0</v>
      </c>
      <c r="H46" s="161">
        <f>SUMIF(A39:A45,"=1",H39:H45)</f>
        <v>0</v>
      </c>
      <c r="I46" s="161">
        <f>SUMIF(A39:A45,"=1",I39:I45)</f>
        <v>0</v>
      </c>
      <c r="J46" s="162">
        <f>SUMIF(A39:A45,"=1",J39:J45)</f>
        <v>0</v>
      </c>
    </row>
    <row r="50" spans="1:10" ht="15.75" x14ac:dyDescent="0.25">
      <c r="B50" s="173" t="s">
        <v>67</v>
      </c>
    </row>
    <row r="52" spans="1:10" ht="25.5" customHeight="1" x14ac:dyDescent="0.2">
      <c r="A52" s="175"/>
      <c r="B52" s="178" t="s">
        <v>18</v>
      </c>
      <c r="C52" s="178" t="s">
        <v>6</v>
      </c>
      <c r="D52" s="179"/>
      <c r="E52" s="179"/>
      <c r="F52" s="180" t="s">
        <v>68</v>
      </c>
      <c r="G52" s="180"/>
      <c r="H52" s="180"/>
      <c r="I52" s="180" t="s">
        <v>31</v>
      </c>
      <c r="J52" s="180" t="s">
        <v>0</v>
      </c>
    </row>
    <row r="53" spans="1:10" ht="36.75" customHeight="1" x14ac:dyDescent="0.2">
      <c r="A53" s="176"/>
      <c r="B53" s="181" t="s">
        <v>61</v>
      </c>
      <c r="C53" s="182" t="s">
        <v>69</v>
      </c>
      <c r="D53" s="183"/>
      <c r="E53" s="183"/>
      <c r="F53" s="190" t="s">
        <v>26</v>
      </c>
      <c r="G53" s="191"/>
      <c r="H53" s="191"/>
      <c r="I53" s="191">
        <f>'SO 01 1 Pol'!G8</f>
        <v>0</v>
      </c>
      <c r="J53" s="187" t="str">
        <f>IF(I62=0,"",I53/I62*100)</f>
        <v/>
      </c>
    </row>
    <row r="54" spans="1:10" ht="36.75" customHeight="1" x14ac:dyDescent="0.2">
      <c r="A54" s="176"/>
      <c r="B54" s="181" t="s">
        <v>70</v>
      </c>
      <c r="C54" s="182" t="s">
        <v>71</v>
      </c>
      <c r="D54" s="183"/>
      <c r="E54" s="183"/>
      <c r="F54" s="190" t="s">
        <v>26</v>
      </c>
      <c r="G54" s="191"/>
      <c r="H54" s="191"/>
      <c r="I54" s="191">
        <f>'SO 01 1 Pol'!G46</f>
        <v>0</v>
      </c>
      <c r="J54" s="187" t="str">
        <f>IF(I62=0,"",I54/I62*100)</f>
        <v/>
      </c>
    </row>
    <row r="55" spans="1:10" ht="36.75" customHeight="1" x14ac:dyDescent="0.2">
      <c r="A55" s="176"/>
      <c r="B55" s="181" t="s">
        <v>72</v>
      </c>
      <c r="C55" s="182" t="s">
        <v>73</v>
      </c>
      <c r="D55" s="183"/>
      <c r="E55" s="183"/>
      <c r="F55" s="190" t="s">
        <v>26</v>
      </c>
      <c r="G55" s="191"/>
      <c r="H55" s="191"/>
      <c r="I55" s="191">
        <f>'SO 01 1 Pol'!G59</f>
        <v>0</v>
      </c>
      <c r="J55" s="187" t="str">
        <f>IF(I62=0,"",I55/I62*100)</f>
        <v/>
      </c>
    </row>
    <row r="56" spans="1:10" ht="36.75" customHeight="1" x14ac:dyDescent="0.2">
      <c r="A56" s="176"/>
      <c r="B56" s="181" t="s">
        <v>74</v>
      </c>
      <c r="C56" s="182" t="s">
        <v>75</v>
      </c>
      <c r="D56" s="183"/>
      <c r="E56" s="183"/>
      <c r="F56" s="190" t="s">
        <v>26</v>
      </c>
      <c r="G56" s="191"/>
      <c r="H56" s="191"/>
      <c r="I56" s="191">
        <f>'SO 01 1 Pol'!G61</f>
        <v>0</v>
      </c>
      <c r="J56" s="187" t="str">
        <f>IF(I62=0,"",I56/I62*100)</f>
        <v/>
      </c>
    </row>
    <row r="57" spans="1:10" ht="36.75" customHeight="1" x14ac:dyDescent="0.2">
      <c r="A57" s="176"/>
      <c r="B57" s="181" t="s">
        <v>76</v>
      </c>
      <c r="C57" s="182" t="s">
        <v>77</v>
      </c>
      <c r="D57" s="183"/>
      <c r="E57" s="183"/>
      <c r="F57" s="190" t="s">
        <v>26</v>
      </c>
      <c r="G57" s="191"/>
      <c r="H57" s="191"/>
      <c r="I57" s="191">
        <f>'SO 01 1 Pol'!G73</f>
        <v>0</v>
      </c>
      <c r="J57" s="187" t="str">
        <f>IF(I62=0,"",I57/I62*100)</f>
        <v/>
      </c>
    </row>
    <row r="58" spans="1:10" ht="36.75" customHeight="1" x14ac:dyDescent="0.2">
      <c r="A58" s="176"/>
      <c r="B58" s="181" t="s">
        <v>78</v>
      </c>
      <c r="C58" s="182" t="s">
        <v>79</v>
      </c>
      <c r="D58" s="183"/>
      <c r="E58" s="183"/>
      <c r="F58" s="190" t="s">
        <v>26</v>
      </c>
      <c r="G58" s="191"/>
      <c r="H58" s="191"/>
      <c r="I58" s="191">
        <f>'SO 01 1 Pol'!G94</f>
        <v>0</v>
      </c>
      <c r="J58" s="187" t="str">
        <f>IF(I62=0,"",I58/I62*100)</f>
        <v/>
      </c>
    </row>
    <row r="59" spans="1:10" ht="36.75" customHeight="1" x14ac:dyDescent="0.2">
      <c r="A59" s="176"/>
      <c r="B59" s="181" t="s">
        <v>80</v>
      </c>
      <c r="C59" s="182" t="s">
        <v>81</v>
      </c>
      <c r="D59" s="183"/>
      <c r="E59" s="183"/>
      <c r="F59" s="190" t="s">
        <v>28</v>
      </c>
      <c r="G59" s="191"/>
      <c r="H59" s="191"/>
      <c r="I59" s="191">
        <f>'IO 01 1 Pol'!G8</f>
        <v>0</v>
      </c>
      <c r="J59" s="187" t="str">
        <f>IF(I62=0,"",I59/I62*100)</f>
        <v/>
      </c>
    </row>
    <row r="60" spans="1:10" ht="36.75" customHeight="1" x14ac:dyDescent="0.2">
      <c r="A60" s="176"/>
      <c r="B60" s="181" t="s">
        <v>82</v>
      </c>
      <c r="C60" s="182" t="s">
        <v>29</v>
      </c>
      <c r="D60" s="183"/>
      <c r="E60" s="183"/>
      <c r="F60" s="190" t="s">
        <v>82</v>
      </c>
      <c r="G60" s="191"/>
      <c r="H60" s="191"/>
      <c r="I60" s="191">
        <f>'SO VRN 1 Pol'!G8</f>
        <v>0</v>
      </c>
      <c r="J60" s="187" t="str">
        <f>IF(I62=0,"",I60/I62*100)</f>
        <v/>
      </c>
    </row>
    <row r="61" spans="1:10" ht="36.75" customHeight="1" x14ac:dyDescent="0.2">
      <c r="A61" s="176"/>
      <c r="B61" s="181" t="s">
        <v>83</v>
      </c>
      <c r="C61" s="182" t="s">
        <v>30</v>
      </c>
      <c r="D61" s="183"/>
      <c r="E61" s="183"/>
      <c r="F61" s="190" t="s">
        <v>83</v>
      </c>
      <c r="G61" s="191"/>
      <c r="H61" s="191"/>
      <c r="I61" s="191">
        <f>'SO VRN 1 Pol'!G15</f>
        <v>0</v>
      </c>
      <c r="J61" s="187" t="str">
        <f>IF(I62=0,"",I61/I62*100)</f>
        <v/>
      </c>
    </row>
    <row r="62" spans="1:10" ht="25.5" customHeight="1" x14ac:dyDescent="0.2">
      <c r="A62" s="177"/>
      <c r="B62" s="184" t="s">
        <v>1</v>
      </c>
      <c r="C62" s="185"/>
      <c r="D62" s="186"/>
      <c r="E62" s="186"/>
      <c r="F62" s="192"/>
      <c r="G62" s="193"/>
      <c r="H62" s="193"/>
      <c r="I62" s="193">
        <f>SUM(I53:I61)</f>
        <v>0</v>
      </c>
      <c r="J62" s="188">
        <f>SUM(J53:J61)</f>
        <v>0</v>
      </c>
    </row>
    <row r="63" spans="1:10" x14ac:dyDescent="0.2">
      <c r="F63" s="133"/>
      <c r="G63" s="133"/>
      <c r="H63" s="133"/>
      <c r="I63" s="133"/>
      <c r="J63" s="189"/>
    </row>
    <row r="64" spans="1:10" x14ac:dyDescent="0.2">
      <c r="F64" s="133"/>
      <c r="G64" s="133"/>
      <c r="H64" s="133"/>
      <c r="I64" s="133"/>
      <c r="J64" s="189"/>
    </row>
    <row r="65" spans="6:10" x14ac:dyDescent="0.2">
      <c r="F65" s="133"/>
      <c r="G65" s="133"/>
      <c r="H65" s="133"/>
      <c r="I65" s="133"/>
      <c r="J65" s="1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C61:E61"/>
    <mergeCell ref="C55:E55"/>
    <mergeCell ref="C56:E56"/>
    <mergeCell ref="C57:E57"/>
    <mergeCell ref="C58:E58"/>
    <mergeCell ref="C59:E59"/>
    <mergeCell ref="C44:E44"/>
    <mergeCell ref="C45:E45"/>
    <mergeCell ref="B46:E46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A943A-9419-489B-8715-D64768AD3E8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84</v>
      </c>
    </row>
    <row r="2" spans="1:60" ht="24.95" customHeight="1" x14ac:dyDescent="0.2">
      <c r="A2" s="196" t="s">
        <v>8</v>
      </c>
      <c r="B2" s="48" t="s">
        <v>44</v>
      </c>
      <c r="C2" s="199" t="s">
        <v>45</v>
      </c>
      <c r="D2" s="197"/>
      <c r="E2" s="197"/>
      <c r="F2" s="197"/>
      <c r="G2" s="198"/>
      <c r="AG2" t="s">
        <v>85</v>
      </c>
    </row>
    <row r="3" spans="1:60" ht="24.95" customHeight="1" x14ac:dyDescent="0.2">
      <c r="A3" s="196" t="s">
        <v>9</v>
      </c>
      <c r="B3" s="48" t="s">
        <v>59</v>
      </c>
      <c r="C3" s="199" t="s">
        <v>60</v>
      </c>
      <c r="D3" s="197"/>
      <c r="E3" s="197"/>
      <c r="F3" s="197"/>
      <c r="G3" s="198"/>
      <c r="AC3" s="174" t="s">
        <v>85</v>
      </c>
      <c r="AG3" t="s">
        <v>86</v>
      </c>
    </row>
    <row r="4" spans="1:60" ht="24.95" customHeight="1" x14ac:dyDescent="0.2">
      <c r="A4" s="200" t="s">
        <v>10</v>
      </c>
      <c r="B4" s="201" t="s">
        <v>61</v>
      </c>
      <c r="C4" s="202" t="s">
        <v>60</v>
      </c>
      <c r="D4" s="203"/>
      <c r="E4" s="203"/>
      <c r="F4" s="203"/>
      <c r="G4" s="204"/>
      <c r="AG4" t="s">
        <v>87</v>
      </c>
    </row>
    <row r="5" spans="1:60" x14ac:dyDescent="0.2">
      <c r="D5" s="10"/>
    </row>
    <row r="6" spans="1:60" ht="38.25" x14ac:dyDescent="0.2">
      <c r="A6" s="206" t="s">
        <v>88</v>
      </c>
      <c r="B6" s="208" t="s">
        <v>89</v>
      </c>
      <c r="C6" s="208" t="s">
        <v>90</v>
      </c>
      <c r="D6" s="207" t="s">
        <v>91</v>
      </c>
      <c r="E6" s="206" t="s">
        <v>92</v>
      </c>
      <c r="F6" s="205" t="s">
        <v>93</v>
      </c>
      <c r="G6" s="206" t="s">
        <v>31</v>
      </c>
      <c r="H6" s="209" t="s">
        <v>32</v>
      </c>
      <c r="I6" s="209" t="s">
        <v>94</v>
      </c>
      <c r="J6" s="209" t="s">
        <v>33</v>
      </c>
      <c r="K6" s="209" t="s">
        <v>95</v>
      </c>
      <c r="L6" s="209" t="s">
        <v>96</v>
      </c>
      <c r="M6" s="209" t="s">
        <v>97</v>
      </c>
      <c r="N6" s="209" t="s">
        <v>98</v>
      </c>
      <c r="O6" s="209" t="s">
        <v>99</v>
      </c>
      <c r="P6" s="209" t="s">
        <v>100</v>
      </c>
      <c r="Q6" s="209" t="s">
        <v>101</v>
      </c>
      <c r="R6" s="209" t="s">
        <v>102</v>
      </c>
      <c r="S6" s="209" t="s">
        <v>103</v>
      </c>
      <c r="T6" s="209" t="s">
        <v>104</v>
      </c>
      <c r="U6" s="209" t="s">
        <v>105</v>
      </c>
      <c r="V6" s="209" t="s">
        <v>106</v>
      </c>
      <c r="W6" s="209" t="s">
        <v>107</v>
      </c>
      <c r="X6" s="209" t="s">
        <v>108</v>
      </c>
      <c r="Y6" s="209" t="s">
        <v>109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4" t="s">
        <v>110</v>
      </c>
      <c r="B8" s="235" t="s">
        <v>80</v>
      </c>
      <c r="C8" s="253" t="s">
        <v>81</v>
      </c>
      <c r="D8" s="236"/>
      <c r="E8" s="237"/>
      <c r="F8" s="238"/>
      <c r="G8" s="239">
        <f>SUMIF(AG9:AG30,"&lt;&gt;NOR",G9:G30)</f>
        <v>0</v>
      </c>
      <c r="H8" s="233"/>
      <c r="I8" s="233">
        <f>SUM(I9:I30)</f>
        <v>0</v>
      </c>
      <c r="J8" s="233"/>
      <c r="K8" s="233">
        <f>SUM(K9:K30)</f>
        <v>0</v>
      </c>
      <c r="L8" s="233"/>
      <c r="M8" s="233">
        <f>SUM(M9:M30)</f>
        <v>0</v>
      </c>
      <c r="N8" s="232"/>
      <c r="O8" s="232">
        <f>SUM(O9:O30)</f>
        <v>0</v>
      </c>
      <c r="P8" s="232"/>
      <c r="Q8" s="232">
        <f>SUM(Q9:Q30)</f>
        <v>0</v>
      </c>
      <c r="R8" s="233"/>
      <c r="S8" s="233"/>
      <c r="T8" s="233"/>
      <c r="U8" s="233"/>
      <c r="V8" s="233">
        <f>SUM(V9:V30)</f>
        <v>0</v>
      </c>
      <c r="W8" s="233"/>
      <c r="X8" s="233"/>
      <c r="Y8" s="233"/>
      <c r="AG8" t="s">
        <v>111</v>
      </c>
    </row>
    <row r="9" spans="1:60" outlineLevel="1" x14ac:dyDescent="0.2">
      <c r="A9" s="247">
        <v>1</v>
      </c>
      <c r="B9" s="248" t="s">
        <v>112</v>
      </c>
      <c r="C9" s="254" t="s">
        <v>113</v>
      </c>
      <c r="D9" s="249" t="s">
        <v>114</v>
      </c>
      <c r="E9" s="250">
        <v>5</v>
      </c>
      <c r="F9" s="251"/>
      <c r="G9" s="252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30"/>
      <c r="S9" s="230" t="s">
        <v>115</v>
      </c>
      <c r="T9" s="230" t="s">
        <v>116</v>
      </c>
      <c r="U9" s="230">
        <v>0</v>
      </c>
      <c r="V9" s="230">
        <f>ROUND(E9*U9,2)</f>
        <v>0</v>
      </c>
      <c r="W9" s="230"/>
      <c r="X9" s="230" t="s">
        <v>117</v>
      </c>
      <c r="Y9" s="230" t="s">
        <v>118</v>
      </c>
      <c r="Z9" s="210"/>
      <c r="AA9" s="210"/>
      <c r="AB9" s="210"/>
      <c r="AC9" s="210"/>
      <c r="AD9" s="210"/>
      <c r="AE9" s="210"/>
      <c r="AF9" s="210"/>
      <c r="AG9" s="210" t="s">
        <v>119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47">
        <v>2</v>
      </c>
      <c r="B10" s="248" t="s">
        <v>120</v>
      </c>
      <c r="C10" s="254" t="s">
        <v>121</v>
      </c>
      <c r="D10" s="249" t="s">
        <v>114</v>
      </c>
      <c r="E10" s="250">
        <v>50</v>
      </c>
      <c r="F10" s="251"/>
      <c r="G10" s="252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21</v>
      </c>
      <c r="M10" s="230">
        <f>G10*(1+L10/100)</f>
        <v>0</v>
      </c>
      <c r="N10" s="229">
        <v>0</v>
      </c>
      <c r="O10" s="229">
        <f>ROUND(E10*N10,2)</f>
        <v>0</v>
      </c>
      <c r="P10" s="229">
        <v>0</v>
      </c>
      <c r="Q10" s="229">
        <f>ROUND(E10*P10,2)</f>
        <v>0</v>
      </c>
      <c r="R10" s="230"/>
      <c r="S10" s="230" t="s">
        <v>115</v>
      </c>
      <c r="T10" s="230" t="s">
        <v>116</v>
      </c>
      <c r="U10" s="230">
        <v>0</v>
      </c>
      <c r="V10" s="230">
        <f>ROUND(E10*U10,2)</f>
        <v>0</v>
      </c>
      <c r="W10" s="230"/>
      <c r="X10" s="230" t="s">
        <v>117</v>
      </c>
      <c r="Y10" s="230" t="s">
        <v>118</v>
      </c>
      <c r="Z10" s="210"/>
      <c r="AA10" s="210"/>
      <c r="AB10" s="210"/>
      <c r="AC10" s="210"/>
      <c r="AD10" s="210"/>
      <c r="AE10" s="210"/>
      <c r="AF10" s="210"/>
      <c r="AG10" s="210" t="s">
        <v>119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47">
        <v>3</v>
      </c>
      <c r="B11" s="248" t="s">
        <v>122</v>
      </c>
      <c r="C11" s="254" t="s">
        <v>123</v>
      </c>
      <c r="D11" s="249" t="s">
        <v>114</v>
      </c>
      <c r="E11" s="250">
        <v>20</v>
      </c>
      <c r="F11" s="251"/>
      <c r="G11" s="252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21</v>
      </c>
      <c r="M11" s="230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30"/>
      <c r="S11" s="230" t="s">
        <v>115</v>
      </c>
      <c r="T11" s="230" t="s">
        <v>116</v>
      </c>
      <c r="U11" s="230">
        <v>0</v>
      </c>
      <c r="V11" s="230">
        <f>ROUND(E11*U11,2)</f>
        <v>0</v>
      </c>
      <c r="W11" s="230"/>
      <c r="X11" s="230" t="s">
        <v>117</v>
      </c>
      <c r="Y11" s="230" t="s">
        <v>118</v>
      </c>
      <c r="Z11" s="210"/>
      <c r="AA11" s="210"/>
      <c r="AB11" s="210"/>
      <c r="AC11" s="210"/>
      <c r="AD11" s="210"/>
      <c r="AE11" s="210"/>
      <c r="AF11" s="210"/>
      <c r="AG11" s="210" t="s">
        <v>119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47">
        <v>4</v>
      </c>
      <c r="B12" s="248" t="s">
        <v>124</v>
      </c>
      <c r="C12" s="254" t="s">
        <v>125</v>
      </c>
      <c r="D12" s="249" t="s">
        <v>114</v>
      </c>
      <c r="E12" s="250">
        <v>5</v>
      </c>
      <c r="F12" s="251"/>
      <c r="G12" s="252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21</v>
      </c>
      <c r="M12" s="230">
        <f>G12*(1+L12/100)</f>
        <v>0</v>
      </c>
      <c r="N12" s="229">
        <v>0</v>
      </c>
      <c r="O12" s="229">
        <f>ROUND(E12*N12,2)</f>
        <v>0</v>
      </c>
      <c r="P12" s="229">
        <v>0</v>
      </c>
      <c r="Q12" s="229">
        <f>ROUND(E12*P12,2)</f>
        <v>0</v>
      </c>
      <c r="R12" s="230"/>
      <c r="S12" s="230" t="s">
        <v>115</v>
      </c>
      <c r="T12" s="230" t="s">
        <v>116</v>
      </c>
      <c r="U12" s="230">
        <v>0</v>
      </c>
      <c r="V12" s="230">
        <f>ROUND(E12*U12,2)</f>
        <v>0</v>
      </c>
      <c r="W12" s="230"/>
      <c r="X12" s="230" t="s">
        <v>117</v>
      </c>
      <c r="Y12" s="230" t="s">
        <v>118</v>
      </c>
      <c r="Z12" s="210"/>
      <c r="AA12" s="210"/>
      <c r="AB12" s="210"/>
      <c r="AC12" s="210"/>
      <c r="AD12" s="210"/>
      <c r="AE12" s="210"/>
      <c r="AF12" s="210"/>
      <c r="AG12" s="210" t="s">
        <v>119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7">
        <v>5</v>
      </c>
      <c r="B13" s="248" t="s">
        <v>126</v>
      </c>
      <c r="C13" s="254" t="s">
        <v>127</v>
      </c>
      <c r="D13" s="249" t="s">
        <v>114</v>
      </c>
      <c r="E13" s="250">
        <v>5</v>
      </c>
      <c r="F13" s="251"/>
      <c r="G13" s="252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21</v>
      </c>
      <c r="M13" s="230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30"/>
      <c r="S13" s="230" t="s">
        <v>115</v>
      </c>
      <c r="T13" s="230" t="s">
        <v>116</v>
      </c>
      <c r="U13" s="230">
        <v>0</v>
      </c>
      <c r="V13" s="230">
        <f>ROUND(E13*U13,2)</f>
        <v>0</v>
      </c>
      <c r="W13" s="230"/>
      <c r="X13" s="230" t="s">
        <v>117</v>
      </c>
      <c r="Y13" s="230" t="s">
        <v>118</v>
      </c>
      <c r="Z13" s="210"/>
      <c r="AA13" s="210"/>
      <c r="AB13" s="210"/>
      <c r="AC13" s="210"/>
      <c r="AD13" s="210"/>
      <c r="AE13" s="210"/>
      <c r="AF13" s="210"/>
      <c r="AG13" s="210" t="s">
        <v>119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47">
        <v>6</v>
      </c>
      <c r="B14" s="248" t="s">
        <v>128</v>
      </c>
      <c r="C14" s="254" t="s">
        <v>129</v>
      </c>
      <c r="D14" s="249" t="s">
        <v>114</v>
      </c>
      <c r="E14" s="250">
        <v>20</v>
      </c>
      <c r="F14" s="251"/>
      <c r="G14" s="252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21</v>
      </c>
      <c r="M14" s="230">
        <f>G14*(1+L14/100)</f>
        <v>0</v>
      </c>
      <c r="N14" s="229">
        <v>0</v>
      </c>
      <c r="O14" s="229">
        <f>ROUND(E14*N14,2)</f>
        <v>0</v>
      </c>
      <c r="P14" s="229">
        <v>0</v>
      </c>
      <c r="Q14" s="229">
        <f>ROUND(E14*P14,2)</f>
        <v>0</v>
      </c>
      <c r="R14" s="230"/>
      <c r="S14" s="230" t="s">
        <v>115</v>
      </c>
      <c r="T14" s="230" t="s">
        <v>116</v>
      </c>
      <c r="U14" s="230">
        <v>0</v>
      </c>
      <c r="V14" s="230">
        <f>ROUND(E14*U14,2)</f>
        <v>0</v>
      </c>
      <c r="W14" s="230"/>
      <c r="X14" s="230" t="s">
        <v>117</v>
      </c>
      <c r="Y14" s="230" t="s">
        <v>118</v>
      </c>
      <c r="Z14" s="210"/>
      <c r="AA14" s="210"/>
      <c r="AB14" s="210"/>
      <c r="AC14" s="210"/>
      <c r="AD14" s="210"/>
      <c r="AE14" s="210"/>
      <c r="AF14" s="210"/>
      <c r="AG14" s="210" t="s">
        <v>119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47">
        <v>7</v>
      </c>
      <c r="B15" s="248" t="s">
        <v>130</v>
      </c>
      <c r="C15" s="254" t="s">
        <v>131</v>
      </c>
      <c r="D15" s="249" t="s">
        <v>132</v>
      </c>
      <c r="E15" s="250">
        <v>2</v>
      </c>
      <c r="F15" s="251"/>
      <c r="G15" s="252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21</v>
      </c>
      <c r="M15" s="230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30"/>
      <c r="S15" s="230" t="s">
        <v>115</v>
      </c>
      <c r="T15" s="230" t="s">
        <v>116</v>
      </c>
      <c r="U15" s="230">
        <v>0</v>
      </c>
      <c r="V15" s="230">
        <f>ROUND(E15*U15,2)</f>
        <v>0</v>
      </c>
      <c r="W15" s="230"/>
      <c r="X15" s="230" t="s">
        <v>117</v>
      </c>
      <c r="Y15" s="230" t="s">
        <v>118</v>
      </c>
      <c r="Z15" s="210"/>
      <c r="AA15" s="210"/>
      <c r="AB15" s="210"/>
      <c r="AC15" s="210"/>
      <c r="AD15" s="210"/>
      <c r="AE15" s="210"/>
      <c r="AF15" s="210"/>
      <c r="AG15" s="210" t="s">
        <v>119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47">
        <v>8</v>
      </c>
      <c r="B16" s="248" t="s">
        <v>133</v>
      </c>
      <c r="C16" s="254" t="s">
        <v>134</v>
      </c>
      <c r="D16" s="249" t="s">
        <v>132</v>
      </c>
      <c r="E16" s="250">
        <v>2</v>
      </c>
      <c r="F16" s="251"/>
      <c r="G16" s="252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21</v>
      </c>
      <c r="M16" s="230">
        <f>G16*(1+L16/100)</f>
        <v>0</v>
      </c>
      <c r="N16" s="229">
        <v>0</v>
      </c>
      <c r="O16" s="229">
        <f>ROUND(E16*N16,2)</f>
        <v>0</v>
      </c>
      <c r="P16" s="229">
        <v>0</v>
      </c>
      <c r="Q16" s="229">
        <f>ROUND(E16*P16,2)</f>
        <v>0</v>
      </c>
      <c r="R16" s="230"/>
      <c r="S16" s="230" t="s">
        <v>115</v>
      </c>
      <c r="T16" s="230" t="s">
        <v>116</v>
      </c>
      <c r="U16" s="230">
        <v>0</v>
      </c>
      <c r="V16" s="230">
        <f>ROUND(E16*U16,2)</f>
        <v>0</v>
      </c>
      <c r="W16" s="230"/>
      <c r="X16" s="230" t="s">
        <v>117</v>
      </c>
      <c r="Y16" s="230" t="s">
        <v>118</v>
      </c>
      <c r="Z16" s="210"/>
      <c r="AA16" s="210"/>
      <c r="AB16" s="210"/>
      <c r="AC16" s="210"/>
      <c r="AD16" s="210"/>
      <c r="AE16" s="210"/>
      <c r="AF16" s="210"/>
      <c r="AG16" s="210" t="s">
        <v>119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47">
        <v>9</v>
      </c>
      <c r="B17" s="248" t="s">
        <v>135</v>
      </c>
      <c r="C17" s="254" t="s">
        <v>136</v>
      </c>
      <c r="D17" s="249" t="s">
        <v>132</v>
      </c>
      <c r="E17" s="250">
        <v>1</v>
      </c>
      <c r="F17" s="251"/>
      <c r="G17" s="252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21</v>
      </c>
      <c r="M17" s="230">
        <f>G17*(1+L17/100)</f>
        <v>0</v>
      </c>
      <c r="N17" s="229">
        <v>0</v>
      </c>
      <c r="O17" s="229">
        <f>ROUND(E17*N17,2)</f>
        <v>0</v>
      </c>
      <c r="P17" s="229">
        <v>0</v>
      </c>
      <c r="Q17" s="229">
        <f>ROUND(E17*P17,2)</f>
        <v>0</v>
      </c>
      <c r="R17" s="230"/>
      <c r="S17" s="230" t="s">
        <v>115</v>
      </c>
      <c r="T17" s="230" t="s">
        <v>116</v>
      </c>
      <c r="U17" s="230">
        <v>0</v>
      </c>
      <c r="V17" s="230">
        <f>ROUND(E17*U17,2)</f>
        <v>0</v>
      </c>
      <c r="W17" s="230"/>
      <c r="X17" s="230" t="s">
        <v>117</v>
      </c>
      <c r="Y17" s="230" t="s">
        <v>118</v>
      </c>
      <c r="Z17" s="210"/>
      <c r="AA17" s="210"/>
      <c r="AB17" s="210"/>
      <c r="AC17" s="210"/>
      <c r="AD17" s="210"/>
      <c r="AE17" s="210"/>
      <c r="AF17" s="210"/>
      <c r="AG17" s="210" t="s">
        <v>119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47">
        <v>10</v>
      </c>
      <c r="B18" s="248" t="s">
        <v>137</v>
      </c>
      <c r="C18" s="254" t="s">
        <v>138</v>
      </c>
      <c r="D18" s="249" t="s">
        <v>132</v>
      </c>
      <c r="E18" s="250">
        <v>1</v>
      </c>
      <c r="F18" s="251"/>
      <c r="G18" s="252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21</v>
      </c>
      <c r="M18" s="230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30"/>
      <c r="S18" s="230" t="s">
        <v>115</v>
      </c>
      <c r="T18" s="230" t="s">
        <v>116</v>
      </c>
      <c r="U18" s="230">
        <v>0</v>
      </c>
      <c r="V18" s="230">
        <f>ROUND(E18*U18,2)</f>
        <v>0</v>
      </c>
      <c r="W18" s="230"/>
      <c r="X18" s="230" t="s">
        <v>117</v>
      </c>
      <c r="Y18" s="230" t="s">
        <v>118</v>
      </c>
      <c r="Z18" s="210"/>
      <c r="AA18" s="210"/>
      <c r="AB18" s="210"/>
      <c r="AC18" s="210"/>
      <c r="AD18" s="210"/>
      <c r="AE18" s="210"/>
      <c r="AF18" s="210"/>
      <c r="AG18" s="210" t="s">
        <v>119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2.5" outlineLevel="1" x14ac:dyDescent="0.2">
      <c r="A19" s="247">
        <v>11</v>
      </c>
      <c r="B19" s="248" t="s">
        <v>139</v>
      </c>
      <c r="C19" s="254" t="s">
        <v>140</v>
      </c>
      <c r="D19" s="249" t="s">
        <v>114</v>
      </c>
      <c r="E19" s="250">
        <v>5</v>
      </c>
      <c r="F19" s="251"/>
      <c r="G19" s="252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21</v>
      </c>
      <c r="M19" s="230">
        <f>G19*(1+L19/100)</f>
        <v>0</v>
      </c>
      <c r="N19" s="229">
        <v>0</v>
      </c>
      <c r="O19" s="229">
        <f>ROUND(E19*N19,2)</f>
        <v>0</v>
      </c>
      <c r="P19" s="229">
        <v>0</v>
      </c>
      <c r="Q19" s="229">
        <f>ROUND(E19*P19,2)</f>
        <v>0</v>
      </c>
      <c r="R19" s="230"/>
      <c r="S19" s="230" t="s">
        <v>115</v>
      </c>
      <c r="T19" s="230" t="s">
        <v>116</v>
      </c>
      <c r="U19" s="230">
        <v>0</v>
      </c>
      <c r="V19" s="230">
        <f>ROUND(E19*U19,2)</f>
        <v>0</v>
      </c>
      <c r="W19" s="230"/>
      <c r="X19" s="230" t="s">
        <v>117</v>
      </c>
      <c r="Y19" s="230" t="s">
        <v>118</v>
      </c>
      <c r="Z19" s="210"/>
      <c r="AA19" s="210"/>
      <c r="AB19" s="210"/>
      <c r="AC19" s="210"/>
      <c r="AD19" s="210"/>
      <c r="AE19" s="210"/>
      <c r="AF19" s="210"/>
      <c r="AG19" s="210" t="s">
        <v>119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7">
        <v>12</v>
      </c>
      <c r="B20" s="248" t="s">
        <v>141</v>
      </c>
      <c r="C20" s="254" t="s">
        <v>142</v>
      </c>
      <c r="D20" s="249" t="s">
        <v>132</v>
      </c>
      <c r="E20" s="250">
        <v>1</v>
      </c>
      <c r="F20" s="251"/>
      <c r="G20" s="252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21</v>
      </c>
      <c r="M20" s="230">
        <f>G20*(1+L20/100)</f>
        <v>0</v>
      </c>
      <c r="N20" s="229">
        <v>0</v>
      </c>
      <c r="O20" s="229">
        <f>ROUND(E20*N20,2)</f>
        <v>0</v>
      </c>
      <c r="P20" s="229">
        <v>0</v>
      </c>
      <c r="Q20" s="229">
        <f>ROUND(E20*P20,2)</f>
        <v>0</v>
      </c>
      <c r="R20" s="230"/>
      <c r="S20" s="230" t="s">
        <v>115</v>
      </c>
      <c r="T20" s="230" t="s">
        <v>116</v>
      </c>
      <c r="U20" s="230">
        <v>0</v>
      </c>
      <c r="V20" s="230">
        <f>ROUND(E20*U20,2)</f>
        <v>0</v>
      </c>
      <c r="W20" s="230"/>
      <c r="X20" s="230" t="s">
        <v>117</v>
      </c>
      <c r="Y20" s="230" t="s">
        <v>118</v>
      </c>
      <c r="Z20" s="210"/>
      <c r="AA20" s="210"/>
      <c r="AB20" s="210"/>
      <c r="AC20" s="210"/>
      <c r="AD20" s="210"/>
      <c r="AE20" s="210"/>
      <c r="AF20" s="210"/>
      <c r="AG20" s="210" t="s">
        <v>119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7">
        <v>13</v>
      </c>
      <c r="B21" s="248" t="s">
        <v>143</v>
      </c>
      <c r="C21" s="254" t="s">
        <v>144</v>
      </c>
      <c r="D21" s="249" t="s">
        <v>114</v>
      </c>
      <c r="E21" s="250">
        <v>5</v>
      </c>
      <c r="F21" s="251"/>
      <c r="G21" s="252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21</v>
      </c>
      <c r="M21" s="230">
        <f>G21*(1+L21/100)</f>
        <v>0</v>
      </c>
      <c r="N21" s="229">
        <v>0</v>
      </c>
      <c r="O21" s="229">
        <f>ROUND(E21*N21,2)</f>
        <v>0</v>
      </c>
      <c r="P21" s="229">
        <v>0</v>
      </c>
      <c r="Q21" s="229">
        <f>ROUND(E21*P21,2)</f>
        <v>0</v>
      </c>
      <c r="R21" s="230"/>
      <c r="S21" s="230" t="s">
        <v>115</v>
      </c>
      <c r="T21" s="230" t="s">
        <v>116</v>
      </c>
      <c r="U21" s="230">
        <v>0</v>
      </c>
      <c r="V21" s="230">
        <f>ROUND(E21*U21,2)</f>
        <v>0</v>
      </c>
      <c r="W21" s="230"/>
      <c r="X21" s="230" t="s">
        <v>117</v>
      </c>
      <c r="Y21" s="230" t="s">
        <v>118</v>
      </c>
      <c r="Z21" s="210"/>
      <c r="AA21" s="210"/>
      <c r="AB21" s="210"/>
      <c r="AC21" s="210"/>
      <c r="AD21" s="210"/>
      <c r="AE21" s="210"/>
      <c r="AF21" s="210"/>
      <c r="AG21" s="210" t="s">
        <v>119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47">
        <v>14</v>
      </c>
      <c r="B22" s="248" t="s">
        <v>145</v>
      </c>
      <c r="C22" s="254" t="s">
        <v>146</v>
      </c>
      <c r="D22" s="249" t="s">
        <v>147</v>
      </c>
      <c r="E22" s="250">
        <v>1.9</v>
      </c>
      <c r="F22" s="251"/>
      <c r="G22" s="252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21</v>
      </c>
      <c r="M22" s="230">
        <f>G22*(1+L22/100)</f>
        <v>0</v>
      </c>
      <c r="N22" s="229">
        <v>0</v>
      </c>
      <c r="O22" s="229">
        <f>ROUND(E22*N22,2)</f>
        <v>0</v>
      </c>
      <c r="P22" s="229">
        <v>0</v>
      </c>
      <c r="Q22" s="229">
        <f>ROUND(E22*P22,2)</f>
        <v>0</v>
      </c>
      <c r="R22" s="230"/>
      <c r="S22" s="230" t="s">
        <v>115</v>
      </c>
      <c r="T22" s="230" t="s">
        <v>116</v>
      </c>
      <c r="U22" s="230">
        <v>0</v>
      </c>
      <c r="V22" s="230">
        <f>ROUND(E22*U22,2)</f>
        <v>0</v>
      </c>
      <c r="W22" s="230"/>
      <c r="X22" s="230" t="s">
        <v>117</v>
      </c>
      <c r="Y22" s="230" t="s">
        <v>118</v>
      </c>
      <c r="Z22" s="210"/>
      <c r="AA22" s="210"/>
      <c r="AB22" s="210"/>
      <c r="AC22" s="210"/>
      <c r="AD22" s="210"/>
      <c r="AE22" s="210"/>
      <c r="AF22" s="210"/>
      <c r="AG22" s="210" t="s">
        <v>119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47">
        <v>15</v>
      </c>
      <c r="B23" s="248" t="s">
        <v>148</v>
      </c>
      <c r="C23" s="254" t="s">
        <v>149</v>
      </c>
      <c r="D23" s="249" t="s">
        <v>150</v>
      </c>
      <c r="E23" s="250">
        <v>8</v>
      </c>
      <c r="F23" s="251"/>
      <c r="G23" s="252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21</v>
      </c>
      <c r="M23" s="230">
        <f>G23*(1+L23/100)</f>
        <v>0</v>
      </c>
      <c r="N23" s="229">
        <v>0</v>
      </c>
      <c r="O23" s="229">
        <f>ROUND(E23*N23,2)</f>
        <v>0</v>
      </c>
      <c r="P23" s="229">
        <v>0</v>
      </c>
      <c r="Q23" s="229">
        <f>ROUND(E23*P23,2)</f>
        <v>0</v>
      </c>
      <c r="R23" s="230"/>
      <c r="S23" s="230" t="s">
        <v>115</v>
      </c>
      <c r="T23" s="230" t="s">
        <v>116</v>
      </c>
      <c r="U23" s="230">
        <v>0</v>
      </c>
      <c r="V23" s="230">
        <f>ROUND(E23*U23,2)</f>
        <v>0</v>
      </c>
      <c r="W23" s="230"/>
      <c r="X23" s="230" t="s">
        <v>117</v>
      </c>
      <c r="Y23" s="230" t="s">
        <v>118</v>
      </c>
      <c r="Z23" s="210"/>
      <c r="AA23" s="210"/>
      <c r="AB23" s="210"/>
      <c r="AC23" s="210"/>
      <c r="AD23" s="210"/>
      <c r="AE23" s="210"/>
      <c r="AF23" s="210"/>
      <c r="AG23" s="210" t="s">
        <v>119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47">
        <v>16</v>
      </c>
      <c r="B24" s="248" t="s">
        <v>151</v>
      </c>
      <c r="C24" s="254" t="s">
        <v>152</v>
      </c>
      <c r="D24" s="249" t="s">
        <v>132</v>
      </c>
      <c r="E24" s="250">
        <v>1</v>
      </c>
      <c r="F24" s="251"/>
      <c r="G24" s="252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21</v>
      </c>
      <c r="M24" s="230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30"/>
      <c r="S24" s="230" t="s">
        <v>115</v>
      </c>
      <c r="T24" s="230" t="s">
        <v>116</v>
      </c>
      <c r="U24" s="230">
        <v>0</v>
      </c>
      <c r="V24" s="230">
        <f>ROUND(E24*U24,2)</f>
        <v>0</v>
      </c>
      <c r="W24" s="230"/>
      <c r="X24" s="230" t="s">
        <v>117</v>
      </c>
      <c r="Y24" s="230" t="s">
        <v>118</v>
      </c>
      <c r="Z24" s="210"/>
      <c r="AA24" s="210"/>
      <c r="AB24" s="210"/>
      <c r="AC24" s="210"/>
      <c r="AD24" s="210"/>
      <c r="AE24" s="210"/>
      <c r="AF24" s="210"/>
      <c r="AG24" s="210" t="s">
        <v>119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47">
        <v>17</v>
      </c>
      <c r="B25" s="248" t="s">
        <v>153</v>
      </c>
      <c r="C25" s="254" t="s">
        <v>154</v>
      </c>
      <c r="D25" s="249" t="s">
        <v>150</v>
      </c>
      <c r="E25" s="250">
        <v>8</v>
      </c>
      <c r="F25" s="251"/>
      <c r="G25" s="252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21</v>
      </c>
      <c r="M25" s="230">
        <f>G25*(1+L25/100)</f>
        <v>0</v>
      </c>
      <c r="N25" s="229">
        <v>0</v>
      </c>
      <c r="O25" s="229">
        <f>ROUND(E25*N25,2)</f>
        <v>0</v>
      </c>
      <c r="P25" s="229">
        <v>0</v>
      </c>
      <c r="Q25" s="229">
        <f>ROUND(E25*P25,2)</f>
        <v>0</v>
      </c>
      <c r="R25" s="230"/>
      <c r="S25" s="230" t="s">
        <v>115</v>
      </c>
      <c r="T25" s="230" t="s">
        <v>116</v>
      </c>
      <c r="U25" s="230">
        <v>0</v>
      </c>
      <c r="V25" s="230">
        <f>ROUND(E25*U25,2)</f>
        <v>0</v>
      </c>
      <c r="W25" s="230"/>
      <c r="X25" s="230" t="s">
        <v>117</v>
      </c>
      <c r="Y25" s="230" t="s">
        <v>118</v>
      </c>
      <c r="Z25" s="210"/>
      <c r="AA25" s="210"/>
      <c r="AB25" s="210"/>
      <c r="AC25" s="210"/>
      <c r="AD25" s="210"/>
      <c r="AE25" s="210"/>
      <c r="AF25" s="210"/>
      <c r="AG25" s="210" t="s">
        <v>119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47">
        <v>18</v>
      </c>
      <c r="B26" s="248" t="s">
        <v>155</v>
      </c>
      <c r="C26" s="254" t="s">
        <v>156</v>
      </c>
      <c r="D26" s="249" t="s">
        <v>0</v>
      </c>
      <c r="E26" s="250">
        <v>6</v>
      </c>
      <c r="F26" s="251"/>
      <c r="G26" s="252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21</v>
      </c>
      <c r="M26" s="230">
        <f>G26*(1+L26/100)</f>
        <v>0</v>
      </c>
      <c r="N26" s="229">
        <v>0</v>
      </c>
      <c r="O26" s="229">
        <f>ROUND(E26*N26,2)</f>
        <v>0</v>
      </c>
      <c r="P26" s="229">
        <v>0</v>
      </c>
      <c r="Q26" s="229">
        <f>ROUND(E26*P26,2)</f>
        <v>0</v>
      </c>
      <c r="R26" s="230"/>
      <c r="S26" s="230" t="s">
        <v>115</v>
      </c>
      <c r="T26" s="230" t="s">
        <v>116</v>
      </c>
      <c r="U26" s="230">
        <v>0</v>
      </c>
      <c r="V26" s="230">
        <f>ROUND(E26*U26,2)</f>
        <v>0</v>
      </c>
      <c r="W26" s="230"/>
      <c r="X26" s="230" t="s">
        <v>117</v>
      </c>
      <c r="Y26" s="230" t="s">
        <v>118</v>
      </c>
      <c r="Z26" s="210"/>
      <c r="AA26" s="210"/>
      <c r="AB26" s="210"/>
      <c r="AC26" s="210"/>
      <c r="AD26" s="210"/>
      <c r="AE26" s="210"/>
      <c r="AF26" s="210"/>
      <c r="AG26" s="210" t="s">
        <v>119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47">
        <v>19</v>
      </c>
      <c r="B27" s="248" t="s">
        <v>157</v>
      </c>
      <c r="C27" s="254" t="s">
        <v>158</v>
      </c>
      <c r="D27" s="249" t="s">
        <v>159</v>
      </c>
      <c r="E27" s="250">
        <v>1</v>
      </c>
      <c r="F27" s="251"/>
      <c r="G27" s="252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21</v>
      </c>
      <c r="M27" s="230">
        <f>G27*(1+L27/100)</f>
        <v>0</v>
      </c>
      <c r="N27" s="229">
        <v>0</v>
      </c>
      <c r="O27" s="229">
        <f>ROUND(E27*N27,2)</f>
        <v>0</v>
      </c>
      <c r="P27" s="229">
        <v>0</v>
      </c>
      <c r="Q27" s="229">
        <f>ROUND(E27*P27,2)</f>
        <v>0</v>
      </c>
      <c r="R27" s="230"/>
      <c r="S27" s="230" t="s">
        <v>115</v>
      </c>
      <c r="T27" s="230" t="s">
        <v>116</v>
      </c>
      <c r="U27" s="230">
        <v>0</v>
      </c>
      <c r="V27" s="230">
        <f>ROUND(E27*U27,2)</f>
        <v>0</v>
      </c>
      <c r="W27" s="230"/>
      <c r="X27" s="230" t="s">
        <v>117</v>
      </c>
      <c r="Y27" s="230" t="s">
        <v>118</v>
      </c>
      <c r="Z27" s="210"/>
      <c r="AA27" s="210"/>
      <c r="AB27" s="210"/>
      <c r="AC27" s="210"/>
      <c r="AD27" s="210"/>
      <c r="AE27" s="210"/>
      <c r="AF27" s="210"/>
      <c r="AG27" s="210" t="s">
        <v>160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47">
        <v>20</v>
      </c>
      <c r="B28" s="248" t="s">
        <v>161</v>
      </c>
      <c r="C28" s="254" t="s">
        <v>162</v>
      </c>
      <c r="D28" s="249" t="s">
        <v>159</v>
      </c>
      <c r="E28" s="250">
        <v>1</v>
      </c>
      <c r="F28" s="251"/>
      <c r="G28" s="252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21</v>
      </c>
      <c r="M28" s="230">
        <f>G28*(1+L28/100)</f>
        <v>0</v>
      </c>
      <c r="N28" s="229">
        <v>0</v>
      </c>
      <c r="O28" s="229">
        <f>ROUND(E28*N28,2)</f>
        <v>0</v>
      </c>
      <c r="P28" s="229">
        <v>0</v>
      </c>
      <c r="Q28" s="229">
        <f>ROUND(E28*P28,2)</f>
        <v>0</v>
      </c>
      <c r="R28" s="230"/>
      <c r="S28" s="230" t="s">
        <v>115</v>
      </c>
      <c r="T28" s="230" t="s">
        <v>116</v>
      </c>
      <c r="U28" s="230">
        <v>0</v>
      </c>
      <c r="V28" s="230">
        <f>ROUND(E28*U28,2)</f>
        <v>0</v>
      </c>
      <c r="W28" s="230"/>
      <c r="X28" s="230" t="s">
        <v>117</v>
      </c>
      <c r="Y28" s="230" t="s">
        <v>118</v>
      </c>
      <c r="Z28" s="210"/>
      <c r="AA28" s="210"/>
      <c r="AB28" s="210"/>
      <c r="AC28" s="210"/>
      <c r="AD28" s="210"/>
      <c r="AE28" s="210"/>
      <c r="AF28" s="210"/>
      <c r="AG28" s="210" t="s">
        <v>160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47">
        <v>21</v>
      </c>
      <c r="B29" s="248" t="s">
        <v>163</v>
      </c>
      <c r="C29" s="254" t="s">
        <v>164</v>
      </c>
      <c r="D29" s="249" t="s">
        <v>0</v>
      </c>
      <c r="E29" s="250">
        <v>3</v>
      </c>
      <c r="F29" s="251"/>
      <c r="G29" s="252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21</v>
      </c>
      <c r="M29" s="230">
        <f>G29*(1+L29/100)</f>
        <v>0</v>
      </c>
      <c r="N29" s="229">
        <v>0</v>
      </c>
      <c r="O29" s="229">
        <f>ROUND(E29*N29,2)</f>
        <v>0</v>
      </c>
      <c r="P29" s="229">
        <v>0</v>
      </c>
      <c r="Q29" s="229">
        <f>ROUND(E29*P29,2)</f>
        <v>0</v>
      </c>
      <c r="R29" s="230"/>
      <c r="S29" s="230" t="s">
        <v>115</v>
      </c>
      <c r="T29" s="230" t="s">
        <v>116</v>
      </c>
      <c r="U29" s="230">
        <v>0</v>
      </c>
      <c r="V29" s="230">
        <f>ROUND(E29*U29,2)</f>
        <v>0</v>
      </c>
      <c r="W29" s="230"/>
      <c r="X29" s="230" t="s">
        <v>165</v>
      </c>
      <c r="Y29" s="230" t="s">
        <v>118</v>
      </c>
      <c r="Z29" s="210"/>
      <c r="AA29" s="210"/>
      <c r="AB29" s="210"/>
      <c r="AC29" s="210"/>
      <c r="AD29" s="210"/>
      <c r="AE29" s="210"/>
      <c r="AF29" s="210"/>
      <c r="AG29" s="210" t="s">
        <v>166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41">
        <v>22</v>
      </c>
      <c r="B30" s="242" t="s">
        <v>167</v>
      </c>
      <c r="C30" s="255" t="s">
        <v>168</v>
      </c>
      <c r="D30" s="243" t="s">
        <v>159</v>
      </c>
      <c r="E30" s="244">
        <v>1</v>
      </c>
      <c r="F30" s="245"/>
      <c r="G30" s="246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21</v>
      </c>
      <c r="M30" s="230">
        <f>G30*(1+L30/100)</f>
        <v>0</v>
      </c>
      <c r="N30" s="229">
        <v>0</v>
      </c>
      <c r="O30" s="229">
        <f>ROUND(E30*N30,2)</f>
        <v>0</v>
      </c>
      <c r="P30" s="229">
        <v>0</v>
      </c>
      <c r="Q30" s="229">
        <f>ROUND(E30*P30,2)</f>
        <v>0</v>
      </c>
      <c r="R30" s="230"/>
      <c r="S30" s="230" t="s">
        <v>115</v>
      </c>
      <c r="T30" s="230" t="s">
        <v>116</v>
      </c>
      <c r="U30" s="230">
        <v>0</v>
      </c>
      <c r="V30" s="230">
        <f>ROUND(E30*U30,2)</f>
        <v>0</v>
      </c>
      <c r="W30" s="230"/>
      <c r="X30" s="230" t="s">
        <v>169</v>
      </c>
      <c r="Y30" s="230" t="s">
        <v>118</v>
      </c>
      <c r="Z30" s="210"/>
      <c r="AA30" s="210"/>
      <c r="AB30" s="210"/>
      <c r="AC30" s="210"/>
      <c r="AD30" s="210"/>
      <c r="AE30" s="210"/>
      <c r="AF30" s="210"/>
      <c r="AG30" s="210" t="s">
        <v>170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x14ac:dyDescent="0.2">
      <c r="A31" s="3"/>
      <c r="B31" s="4"/>
      <c r="C31" s="256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AE31">
        <v>15</v>
      </c>
      <c r="AF31">
        <v>21</v>
      </c>
      <c r="AG31" t="s">
        <v>96</v>
      </c>
    </row>
    <row r="32" spans="1:60" x14ac:dyDescent="0.2">
      <c r="A32" s="213"/>
      <c r="B32" s="214" t="s">
        <v>31</v>
      </c>
      <c r="C32" s="257"/>
      <c r="D32" s="215"/>
      <c r="E32" s="216"/>
      <c r="F32" s="216"/>
      <c r="G32" s="240">
        <f>G8</f>
        <v>0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AE32">
        <f>SUMIF(L7:L30,AE31,G7:G30)</f>
        <v>0</v>
      </c>
      <c r="AF32">
        <f>SUMIF(L7:L30,AF31,G7:G30)</f>
        <v>0</v>
      </c>
      <c r="AG32" t="s">
        <v>171</v>
      </c>
    </row>
    <row r="33" spans="1:33" x14ac:dyDescent="0.2">
      <c r="A33" s="3"/>
      <c r="B33" s="4"/>
      <c r="C33" s="256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2">
      <c r="A34" s="3"/>
      <c r="B34" s="4"/>
      <c r="C34" s="256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33" x14ac:dyDescent="0.2">
      <c r="A35" s="217" t="s">
        <v>172</v>
      </c>
      <c r="B35" s="217"/>
      <c r="C35" s="258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2">
      <c r="A36" s="218"/>
      <c r="B36" s="219"/>
      <c r="C36" s="259"/>
      <c r="D36" s="219"/>
      <c r="E36" s="219"/>
      <c r="F36" s="219"/>
      <c r="G36" s="220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AG36" t="s">
        <v>173</v>
      </c>
    </row>
    <row r="37" spans="1:33" x14ac:dyDescent="0.2">
      <c r="A37" s="221"/>
      <c r="B37" s="222"/>
      <c r="C37" s="260"/>
      <c r="D37" s="222"/>
      <c r="E37" s="222"/>
      <c r="F37" s="222"/>
      <c r="G37" s="22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33" x14ac:dyDescent="0.2">
      <c r="A38" s="221"/>
      <c r="B38" s="222"/>
      <c r="C38" s="260"/>
      <c r="D38" s="222"/>
      <c r="E38" s="222"/>
      <c r="F38" s="222"/>
      <c r="G38" s="22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33" x14ac:dyDescent="0.2">
      <c r="A39" s="221"/>
      <c r="B39" s="222"/>
      <c r="C39" s="260"/>
      <c r="D39" s="222"/>
      <c r="E39" s="222"/>
      <c r="F39" s="222"/>
      <c r="G39" s="22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33" x14ac:dyDescent="0.2">
      <c r="A40" s="224"/>
      <c r="B40" s="225"/>
      <c r="C40" s="261"/>
      <c r="D40" s="225"/>
      <c r="E40" s="225"/>
      <c r="F40" s="225"/>
      <c r="G40" s="226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33" x14ac:dyDescent="0.2">
      <c r="A41" s="3"/>
      <c r="B41" s="4"/>
      <c r="C41" s="256"/>
      <c r="D41" s="6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33" x14ac:dyDescent="0.2">
      <c r="C42" s="262"/>
      <c r="D42" s="10"/>
      <c r="AG42" t="s">
        <v>174</v>
      </c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35:C35"/>
    <mergeCell ref="A36:G4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A33F6-57CD-479C-AB03-E10E593D4DA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84</v>
      </c>
    </row>
    <row r="2" spans="1:60" ht="24.95" customHeight="1" x14ac:dyDescent="0.2">
      <c r="A2" s="196" t="s">
        <v>8</v>
      </c>
      <c r="B2" s="48" t="s">
        <v>44</v>
      </c>
      <c r="C2" s="199" t="s">
        <v>45</v>
      </c>
      <c r="D2" s="197"/>
      <c r="E2" s="197"/>
      <c r="F2" s="197"/>
      <c r="G2" s="198"/>
      <c r="AG2" t="s">
        <v>85</v>
      </c>
    </row>
    <row r="3" spans="1:60" ht="24.95" customHeight="1" x14ac:dyDescent="0.2">
      <c r="A3" s="196" t="s">
        <v>9</v>
      </c>
      <c r="B3" s="48" t="s">
        <v>62</v>
      </c>
      <c r="C3" s="199" t="s">
        <v>63</v>
      </c>
      <c r="D3" s="197"/>
      <c r="E3" s="197"/>
      <c r="F3" s="197"/>
      <c r="G3" s="198"/>
      <c r="AC3" s="174" t="s">
        <v>85</v>
      </c>
      <c r="AG3" t="s">
        <v>86</v>
      </c>
    </row>
    <row r="4" spans="1:60" ht="24.95" customHeight="1" x14ac:dyDescent="0.2">
      <c r="A4" s="200" t="s">
        <v>10</v>
      </c>
      <c r="B4" s="201" t="s">
        <v>61</v>
      </c>
      <c r="C4" s="202" t="s">
        <v>63</v>
      </c>
      <c r="D4" s="203"/>
      <c r="E4" s="203"/>
      <c r="F4" s="203"/>
      <c r="G4" s="204"/>
      <c r="AG4" t="s">
        <v>87</v>
      </c>
    </row>
    <row r="5" spans="1:60" x14ac:dyDescent="0.2">
      <c r="D5" s="10"/>
    </row>
    <row r="6" spans="1:60" ht="38.25" x14ac:dyDescent="0.2">
      <c r="A6" s="206" t="s">
        <v>88</v>
      </c>
      <c r="B6" s="208" t="s">
        <v>89</v>
      </c>
      <c r="C6" s="208" t="s">
        <v>90</v>
      </c>
      <c r="D6" s="207" t="s">
        <v>91</v>
      </c>
      <c r="E6" s="206" t="s">
        <v>92</v>
      </c>
      <c r="F6" s="205" t="s">
        <v>93</v>
      </c>
      <c r="G6" s="206" t="s">
        <v>31</v>
      </c>
      <c r="H6" s="209" t="s">
        <v>32</v>
      </c>
      <c r="I6" s="209" t="s">
        <v>94</v>
      </c>
      <c r="J6" s="209" t="s">
        <v>33</v>
      </c>
      <c r="K6" s="209" t="s">
        <v>95</v>
      </c>
      <c r="L6" s="209" t="s">
        <v>96</v>
      </c>
      <c r="M6" s="209" t="s">
        <v>97</v>
      </c>
      <c r="N6" s="209" t="s">
        <v>98</v>
      </c>
      <c r="O6" s="209" t="s">
        <v>99</v>
      </c>
      <c r="P6" s="209" t="s">
        <v>100</v>
      </c>
      <c r="Q6" s="209" t="s">
        <v>101</v>
      </c>
      <c r="R6" s="209" t="s">
        <v>102</v>
      </c>
      <c r="S6" s="209" t="s">
        <v>103</v>
      </c>
      <c r="T6" s="209" t="s">
        <v>104</v>
      </c>
      <c r="U6" s="209" t="s">
        <v>105</v>
      </c>
      <c r="V6" s="209" t="s">
        <v>106</v>
      </c>
      <c r="W6" s="209" t="s">
        <v>107</v>
      </c>
      <c r="X6" s="209" t="s">
        <v>108</v>
      </c>
      <c r="Y6" s="209" t="s">
        <v>109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4" t="s">
        <v>110</v>
      </c>
      <c r="B8" s="235" t="s">
        <v>61</v>
      </c>
      <c r="C8" s="253" t="s">
        <v>69</v>
      </c>
      <c r="D8" s="236"/>
      <c r="E8" s="237"/>
      <c r="F8" s="238"/>
      <c r="G8" s="239">
        <f>SUMIF(AG9:AG45,"&lt;&gt;NOR",G9:G45)</f>
        <v>0</v>
      </c>
      <c r="H8" s="233"/>
      <c r="I8" s="233">
        <f>SUM(I9:I45)</f>
        <v>0</v>
      </c>
      <c r="J8" s="233"/>
      <c r="K8" s="233">
        <f>SUM(K9:K45)</f>
        <v>0</v>
      </c>
      <c r="L8" s="233"/>
      <c r="M8" s="233">
        <f>SUM(M9:M45)</f>
        <v>0</v>
      </c>
      <c r="N8" s="232"/>
      <c r="O8" s="232">
        <f>SUM(O9:O45)</f>
        <v>0</v>
      </c>
      <c r="P8" s="232"/>
      <c r="Q8" s="232">
        <f>SUM(Q9:Q45)</f>
        <v>0</v>
      </c>
      <c r="R8" s="233"/>
      <c r="S8" s="233"/>
      <c r="T8" s="233"/>
      <c r="U8" s="233"/>
      <c r="V8" s="233">
        <f>SUM(V9:V45)</f>
        <v>7.379999999999999</v>
      </c>
      <c r="W8" s="233"/>
      <c r="X8" s="233"/>
      <c r="Y8" s="233"/>
      <c r="AG8" t="s">
        <v>111</v>
      </c>
    </row>
    <row r="9" spans="1:60" outlineLevel="1" x14ac:dyDescent="0.2">
      <c r="A9" s="241">
        <v>1</v>
      </c>
      <c r="B9" s="242" t="s">
        <v>175</v>
      </c>
      <c r="C9" s="255" t="s">
        <v>176</v>
      </c>
      <c r="D9" s="243" t="s">
        <v>147</v>
      </c>
      <c r="E9" s="244">
        <v>1.4976</v>
      </c>
      <c r="F9" s="245"/>
      <c r="G9" s="246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30"/>
      <c r="S9" s="230" t="s">
        <v>177</v>
      </c>
      <c r="T9" s="230" t="s">
        <v>177</v>
      </c>
      <c r="U9" s="230">
        <v>9.5200000000000007E-2</v>
      </c>
      <c r="V9" s="230">
        <f>ROUND(E9*U9,2)</f>
        <v>0.14000000000000001</v>
      </c>
      <c r="W9" s="230"/>
      <c r="X9" s="230" t="s">
        <v>117</v>
      </c>
      <c r="Y9" s="230" t="s">
        <v>118</v>
      </c>
      <c r="Z9" s="210"/>
      <c r="AA9" s="210"/>
      <c r="AB9" s="210"/>
      <c r="AC9" s="210"/>
      <c r="AD9" s="210"/>
      <c r="AE9" s="210"/>
      <c r="AF9" s="210"/>
      <c r="AG9" s="210" t="s">
        <v>160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27"/>
      <c r="B10" s="228"/>
      <c r="C10" s="267" t="s">
        <v>178</v>
      </c>
      <c r="D10" s="263"/>
      <c r="E10" s="264">
        <v>1.4976</v>
      </c>
      <c r="F10" s="230"/>
      <c r="G10" s="230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179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41">
        <v>2</v>
      </c>
      <c r="B11" s="242" t="s">
        <v>180</v>
      </c>
      <c r="C11" s="255" t="s">
        <v>181</v>
      </c>
      <c r="D11" s="243" t="s">
        <v>147</v>
      </c>
      <c r="E11" s="244">
        <v>1.1910000000000001</v>
      </c>
      <c r="F11" s="245"/>
      <c r="G11" s="246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21</v>
      </c>
      <c r="M11" s="230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30"/>
      <c r="S11" s="230" t="s">
        <v>177</v>
      </c>
      <c r="T11" s="230" t="s">
        <v>177</v>
      </c>
      <c r="U11" s="230">
        <v>3.5329999999999999</v>
      </c>
      <c r="V11" s="230">
        <f>ROUND(E11*U11,2)</f>
        <v>4.21</v>
      </c>
      <c r="W11" s="230"/>
      <c r="X11" s="230" t="s">
        <v>117</v>
      </c>
      <c r="Y11" s="230" t="s">
        <v>118</v>
      </c>
      <c r="Z11" s="210"/>
      <c r="AA11" s="210"/>
      <c r="AB11" s="210"/>
      <c r="AC11" s="210"/>
      <c r="AD11" s="210"/>
      <c r="AE11" s="210"/>
      <c r="AF11" s="210"/>
      <c r="AG11" s="210" t="s">
        <v>160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2">
      <c r="A12" s="227"/>
      <c r="B12" s="228"/>
      <c r="C12" s="267" t="s">
        <v>182</v>
      </c>
      <c r="D12" s="263"/>
      <c r="E12" s="264">
        <v>0.89</v>
      </c>
      <c r="F12" s="230"/>
      <c r="G12" s="230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179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3" x14ac:dyDescent="0.2">
      <c r="A13" s="227"/>
      <c r="B13" s="228"/>
      <c r="C13" s="267" t="s">
        <v>183</v>
      </c>
      <c r="D13" s="263"/>
      <c r="E13" s="264">
        <v>4.4999999999999998E-2</v>
      </c>
      <c r="F13" s="230"/>
      <c r="G13" s="230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179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27"/>
      <c r="B14" s="228"/>
      <c r="C14" s="267" t="s">
        <v>184</v>
      </c>
      <c r="D14" s="263"/>
      <c r="E14" s="264">
        <v>0.25600000000000001</v>
      </c>
      <c r="F14" s="230"/>
      <c r="G14" s="230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179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2.5" outlineLevel="1" x14ac:dyDescent="0.2">
      <c r="A15" s="241">
        <v>3</v>
      </c>
      <c r="B15" s="242" t="s">
        <v>185</v>
      </c>
      <c r="C15" s="255" t="s">
        <v>186</v>
      </c>
      <c r="D15" s="243" t="s">
        <v>147</v>
      </c>
      <c r="E15" s="244">
        <v>1.9996</v>
      </c>
      <c r="F15" s="245"/>
      <c r="G15" s="246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21</v>
      </c>
      <c r="M15" s="230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30"/>
      <c r="S15" s="230" t="s">
        <v>177</v>
      </c>
      <c r="T15" s="230" t="s">
        <v>177</v>
      </c>
      <c r="U15" s="230">
        <v>1.0999999999999999E-2</v>
      </c>
      <c r="V15" s="230">
        <f>ROUND(E15*U15,2)</f>
        <v>0.02</v>
      </c>
      <c r="W15" s="230"/>
      <c r="X15" s="230" t="s">
        <v>117</v>
      </c>
      <c r="Y15" s="230" t="s">
        <v>118</v>
      </c>
      <c r="Z15" s="210"/>
      <c r="AA15" s="210"/>
      <c r="AB15" s="210"/>
      <c r="AC15" s="210"/>
      <c r="AD15" s="210"/>
      <c r="AE15" s="210"/>
      <c r="AF15" s="210"/>
      <c r="AG15" s="210" t="s">
        <v>160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27"/>
      <c r="B16" s="228"/>
      <c r="C16" s="267" t="s">
        <v>187</v>
      </c>
      <c r="D16" s="263"/>
      <c r="E16" s="264">
        <v>1.1910000000000001</v>
      </c>
      <c r="F16" s="230"/>
      <c r="G16" s="230"/>
      <c r="H16" s="230"/>
      <c r="I16" s="230"/>
      <c r="J16" s="230"/>
      <c r="K16" s="230"/>
      <c r="L16" s="230"/>
      <c r="M16" s="230"/>
      <c r="N16" s="229"/>
      <c r="O16" s="229"/>
      <c r="P16" s="229"/>
      <c r="Q16" s="229"/>
      <c r="R16" s="230"/>
      <c r="S16" s="230"/>
      <c r="T16" s="230"/>
      <c r="U16" s="230"/>
      <c r="V16" s="230"/>
      <c r="W16" s="230"/>
      <c r="X16" s="230"/>
      <c r="Y16" s="230"/>
      <c r="Z16" s="210"/>
      <c r="AA16" s="210"/>
      <c r="AB16" s="210"/>
      <c r="AC16" s="210"/>
      <c r="AD16" s="210"/>
      <c r="AE16" s="210"/>
      <c r="AF16" s="210"/>
      <c r="AG16" s="210" t="s">
        <v>179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27"/>
      <c r="B17" s="228"/>
      <c r="C17" s="267" t="s">
        <v>188</v>
      </c>
      <c r="D17" s="263"/>
      <c r="E17" s="264">
        <v>1.4976</v>
      </c>
      <c r="F17" s="230"/>
      <c r="G17" s="230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179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27"/>
      <c r="B18" s="228"/>
      <c r="C18" s="267" t="s">
        <v>189</v>
      </c>
      <c r="D18" s="263"/>
      <c r="E18" s="264">
        <v>-0.68899999999999995</v>
      </c>
      <c r="F18" s="230"/>
      <c r="G18" s="230"/>
      <c r="H18" s="230"/>
      <c r="I18" s="230"/>
      <c r="J18" s="230"/>
      <c r="K18" s="230"/>
      <c r="L18" s="230"/>
      <c r="M18" s="230"/>
      <c r="N18" s="229"/>
      <c r="O18" s="229"/>
      <c r="P18" s="229"/>
      <c r="Q18" s="229"/>
      <c r="R18" s="230"/>
      <c r="S18" s="230"/>
      <c r="T18" s="230"/>
      <c r="U18" s="230"/>
      <c r="V18" s="230"/>
      <c r="W18" s="230"/>
      <c r="X18" s="230"/>
      <c r="Y18" s="230"/>
      <c r="Z18" s="210"/>
      <c r="AA18" s="210"/>
      <c r="AB18" s="210"/>
      <c r="AC18" s="210"/>
      <c r="AD18" s="210"/>
      <c r="AE18" s="210"/>
      <c r="AF18" s="210"/>
      <c r="AG18" s="210" t="s">
        <v>179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41">
        <v>4</v>
      </c>
      <c r="B19" s="242" t="s">
        <v>190</v>
      </c>
      <c r="C19" s="255" t="s">
        <v>191</v>
      </c>
      <c r="D19" s="243" t="s">
        <v>147</v>
      </c>
      <c r="E19" s="244">
        <v>19.995999999999999</v>
      </c>
      <c r="F19" s="245"/>
      <c r="G19" s="246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21</v>
      </c>
      <c r="M19" s="230">
        <f>G19*(1+L19/100)</f>
        <v>0</v>
      </c>
      <c r="N19" s="229">
        <v>0</v>
      </c>
      <c r="O19" s="229">
        <f>ROUND(E19*N19,2)</f>
        <v>0</v>
      </c>
      <c r="P19" s="229">
        <v>0</v>
      </c>
      <c r="Q19" s="229">
        <f>ROUND(E19*P19,2)</f>
        <v>0</v>
      </c>
      <c r="R19" s="230"/>
      <c r="S19" s="230" t="s">
        <v>177</v>
      </c>
      <c r="T19" s="230" t="s">
        <v>177</v>
      </c>
      <c r="U19" s="230">
        <v>0</v>
      </c>
      <c r="V19" s="230">
        <f>ROUND(E19*U19,2)</f>
        <v>0</v>
      </c>
      <c r="W19" s="230"/>
      <c r="X19" s="230" t="s">
        <v>117</v>
      </c>
      <c r="Y19" s="230" t="s">
        <v>118</v>
      </c>
      <c r="Z19" s="210"/>
      <c r="AA19" s="210"/>
      <c r="AB19" s="210"/>
      <c r="AC19" s="210"/>
      <c r="AD19" s="210"/>
      <c r="AE19" s="210"/>
      <c r="AF19" s="210"/>
      <c r="AG19" s="210" t="s">
        <v>160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27"/>
      <c r="B20" s="228"/>
      <c r="C20" s="267" t="s">
        <v>192</v>
      </c>
      <c r="D20" s="263"/>
      <c r="E20" s="264">
        <v>19.995999999999999</v>
      </c>
      <c r="F20" s="230"/>
      <c r="G20" s="230"/>
      <c r="H20" s="230"/>
      <c r="I20" s="230"/>
      <c r="J20" s="230"/>
      <c r="K20" s="230"/>
      <c r="L20" s="230"/>
      <c r="M20" s="230"/>
      <c r="N20" s="229"/>
      <c r="O20" s="229"/>
      <c r="P20" s="229"/>
      <c r="Q20" s="229"/>
      <c r="R20" s="230"/>
      <c r="S20" s="230"/>
      <c r="T20" s="230"/>
      <c r="U20" s="230"/>
      <c r="V20" s="230"/>
      <c r="W20" s="230"/>
      <c r="X20" s="230"/>
      <c r="Y20" s="230"/>
      <c r="Z20" s="210"/>
      <c r="AA20" s="210"/>
      <c r="AB20" s="210"/>
      <c r="AC20" s="210"/>
      <c r="AD20" s="210"/>
      <c r="AE20" s="210"/>
      <c r="AF20" s="210"/>
      <c r="AG20" s="210" t="s">
        <v>179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1">
        <v>5</v>
      </c>
      <c r="B21" s="242" t="s">
        <v>193</v>
      </c>
      <c r="C21" s="255" t="s">
        <v>194</v>
      </c>
      <c r="D21" s="243" t="s">
        <v>147</v>
      </c>
      <c r="E21" s="244">
        <v>1.9996</v>
      </c>
      <c r="F21" s="245"/>
      <c r="G21" s="246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21</v>
      </c>
      <c r="M21" s="230">
        <f>G21*(1+L21/100)</f>
        <v>0</v>
      </c>
      <c r="N21" s="229">
        <v>0</v>
      </c>
      <c r="O21" s="229">
        <f>ROUND(E21*N21,2)</f>
        <v>0</v>
      </c>
      <c r="P21" s="229">
        <v>0</v>
      </c>
      <c r="Q21" s="229">
        <f>ROUND(E21*P21,2)</f>
        <v>0</v>
      </c>
      <c r="R21" s="230"/>
      <c r="S21" s="230" t="s">
        <v>177</v>
      </c>
      <c r="T21" s="230" t="s">
        <v>177</v>
      </c>
      <c r="U21" s="230">
        <v>0.65200000000000002</v>
      </c>
      <c r="V21" s="230">
        <f>ROUND(E21*U21,2)</f>
        <v>1.3</v>
      </c>
      <c r="W21" s="230"/>
      <c r="X21" s="230" t="s">
        <v>117</v>
      </c>
      <c r="Y21" s="230" t="s">
        <v>118</v>
      </c>
      <c r="Z21" s="210"/>
      <c r="AA21" s="210"/>
      <c r="AB21" s="210"/>
      <c r="AC21" s="210"/>
      <c r="AD21" s="210"/>
      <c r="AE21" s="210"/>
      <c r="AF21" s="210"/>
      <c r="AG21" s="210" t="s">
        <v>160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27"/>
      <c r="B22" s="228"/>
      <c r="C22" s="267" t="s">
        <v>187</v>
      </c>
      <c r="D22" s="263"/>
      <c r="E22" s="264">
        <v>1.1910000000000001</v>
      </c>
      <c r="F22" s="230"/>
      <c r="G22" s="230"/>
      <c r="H22" s="230"/>
      <c r="I22" s="230"/>
      <c r="J22" s="230"/>
      <c r="K22" s="230"/>
      <c r="L22" s="230"/>
      <c r="M22" s="230"/>
      <c r="N22" s="229"/>
      <c r="O22" s="229"/>
      <c r="P22" s="229"/>
      <c r="Q22" s="229"/>
      <c r="R22" s="230"/>
      <c r="S22" s="230"/>
      <c r="T22" s="230"/>
      <c r="U22" s="230"/>
      <c r="V22" s="230"/>
      <c r="W22" s="230"/>
      <c r="X22" s="230"/>
      <c r="Y22" s="230"/>
      <c r="Z22" s="210"/>
      <c r="AA22" s="210"/>
      <c r="AB22" s="210"/>
      <c r="AC22" s="210"/>
      <c r="AD22" s="210"/>
      <c r="AE22" s="210"/>
      <c r="AF22" s="210"/>
      <c r="AG22" s="210" t="s">
        <v>179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">
      <c r="A23" s="227"/>
      <c r="B23" s="228"/>
      <c r="C23" s="267" t="s">
        <v>188</v>
      </c>
      <c r="D23" s="263"/>
      <c r="E23" s="264">
        <v>1.4976</v>
      </c>
      <c r="F23" s="230"/>
      <c r="G23" s="230"/>
      <c r="H23" s="230"/>
      <c r="I23" s="230"/>
      <c r="J23" s="230"/>
      <c r="K23" s="230"/>
      <c r="L23" s="230"/>
      <c r="M23" s="230"/>
      <c r="N23" s="229"/>
      <c r="O23" s="229"/>
      <c r="P23" s="229"/>
      <c r="Q23" s="229"/>
      <c r="R23" s="230"/>
      <c r="S23" s="230"/>
      <c r="T23" s="230"/>
      <c r="U23" s="230"/>
      <c r="V23" s="230"/>
      <c r="W23" s="230"/>
      <c r="X23" s="230"/>
      <c r="Y23" s="230"/>
      <c r="Z23" s="210"/>
      <c r="AA23" s="210"/>
      <c r="AB23" s="210"/>
      <c r="AC23" s="210"/>
      <c r="AD23" s="210"/>
      <c r="AE23" s="210"/>
      <c r="AF23" s="210"/>
      <c r="AG23" s="210" t="s">
        <v>179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27"/>
      <c r="B24" s="228"/>
      <c r="C24" s="267" t="s">
        <v>189</v>
      </c>
      <c r="D24" s="263"/>
      <c r="E24" s="264">
        <v>-0.68899999999999995</v>
      </c>
      <c r="F24" s="230"/>
      <c r="G24" s="230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179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41">
        <v>6</v>
      </c>
      <c r="B25" s="242" t="s">
        <v>195</v>
      </c>
      <c r="C25" s="255" t="s">
        <v>196</v>
      </c>
      <c r="D25" s="243" t="s">
        <v>147</v>
      </c>
      <c r="E25" s="244">
        <v>1.9996</v>
      </c>
      <c r="F25" s="245"/>
      <c r="G25" s="246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21</v>
      </c>
      <c r="M25" s="230">
        <f>G25*(1+L25/100)</f>
        <v>0</v>
      </c>
      <c r="N25" s="229">
        <v>0</v>
      </c>
      <c r="O25" s="229">
        <f>ROUND(E25*N25,2)</f>
        <v>0</v>
      </c>
      <c r="P25" s="229">
        <v>0</v>
      </c>
      <c r="Q25" s="229">
        <f>ROUND(E25*P25,2)</f>
        <v>0</v>
      </c>
      <c r="R25" s="230"/>
      <c r="S25" s="230" t="s">
        <v>177</v>
      </c>
      <c r="T25" s="230" t="s">
        <v>177</v>
      </c>
      <c r="U25" s="230">
        <v>8.9999999999999993E-3</v>
      </c>
      <c r="V25" s="230">
        <f>ROUND(E25*U25,2)</f>
        <v>0.02</v>
      </c>
      <c r="W25" s="230"/>
      <c r="X25" s="230" t="s">
        <v>117</v>
      </c>
      <c r="Y25" s="230" t="s">
        <v>118</v>
      </c>
      <c r="Z25" s="210"/>
      <c r="AA25" s="210"/>
      <c r="AB25" s="210"/>
      <c r="AC25" s="210"/>
      <c r="AD25" s="210"/>
      <c r="AE25" s="210"/>
      <c r="AF25" s="210"/>
      <c r="AG25" s="210" t="s">
        <v>160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27"/>
      <c r="B26" s="228"/>
      <c r="C26" s="267" t="s">
        <v>187</v>
      </c>
      <c r="D26" s="263"/>
      <c r="E26" s="264">
        <v>1.1910000000000001</v>
      </c>
      <c r="F26" s="230"/>
      <c r="G26" s="230"/>
      <c r="H26" s="230"/>
      <c r="I26" s="230"/>
      <c r="J26" s="230"/>
      <c r="K26" s="230"/>
      <c r="L26" s="230"/>
      <c r="M26" s="230"/>
      <c r="N26" s="229"/>
      <c r="O26" s="229"/>
      <c r="P26" s="229"/>
      <c r="Q26" s="229"/>
      <c r="R26" s="230"/>
      <c r="S26" s="230"/>
      <c r="T26" s="230"/>
      <c r="U26" s="230"/>
      <c r="V26" s="230"/>
      <c r="W26" s="230"/>
      <c r="X26" s="230"/>
      <c r="Y26" s="230"/>
      <c r="Z26" s="210"/>
      <c r="AA26" s="210"/>
      <c r="AB26" s="210"/>
      <c r="AC26" s="210"/>
      <c r="AD26" s="210"/>
      <c r="AE26" s="210"/>
      <c r="AF26" s="210"/>
      <c r="AG26" s="210" t="s">
        <v>179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2">
      <c r="A27" s="227"/>
      <c r="B27" s="228"/>
      <c r="C27" s="267" t="s">
        <v>188</v>
      </c>
      <c r="D27" s="263"/>
      <c r="E27" s="264">
        <v>1.4976</v>
      </c>
      <c r="F27" s="230"/>
      <c r="G27" s="230"/>
      <c r="H27" s="230"/>
      <c r="I27" s="230"/>
      <c r="J27" s="230"/>
      <c r="K27" s="230"/>
      <c r="L27" s="230"/>
      <c r="M27" s="230"/>
      <c r="N27" s="229"/>
      <c r="O27" s="229"/>
      <c r="P27" s="229"/>
      <c r="Q27" s="229"/>
      <c r="R27" s="230"/>
      <c r="S27" s="230"/>
      <c r="T27" s="230"/>
      <c r="U27" s="230"/>
      <c r="V27" s="230"/>
      <c r="W27" s="230"/>
      <c r="X27" s="230"/>
      <c r="Y27" s="230"/>
      <c r="Z27" s="210"/>
      <c r="AA27" s="210"/>
      <c r="AB27" s="210"/>
      <c r="AC27" s="210"/>
      <c r="AD27" s="210"/>
      <c r="AE27" s="210"/>
      <c r="AF27" s="210"/>
      <c r="AG27" s="210" t="s">
        <v>179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3" x14ac:dyDescent="0.2">
      <c r="A28" s="227"/>
      <c r="B28" s="228"/>
      <c r="C28" s="267" t="s">
        <v>189</v>
      </c>
      <c r="D28" s="263"/>
      <c r="E28" s="264">
        <v>-0.68899999999999995</v>
      </c>
      <c r="F28" s="230"/>
      <c r="G28" s="230"/>
      <c r="H28" s="230"/>
      <c r="I28" s="230"/>
      <c r="J28" s="230"/>
      <c r="K28" s="230"/>
      <c r="L28" s="230"/>
      <c r="M28" s="230"/>
      <c r="N28" s="229"/>
      <c r="O28" s="229"/>
      <c r="P28" s="229"/>
      <c r="Q28" s="229"/>
      <c r="R28" s="230"/>
      <c r="S28" s="230"/>
      <c r="T28" s="230"/>
      <c r="U28" s="230"/>
      <c r="V28" s="230"/>
      <c r="W28" s="230"/>
      <c r="X28" s="230"/>
      <c r="Y28" s="230"/>
      <c r="Z28" s="210"/>
      <c r="AA28" s="210"/>
      <c r="AB28" s="210"/>
      <c r="AC28" s="210"/>
      <c r="AD28" s="210"/>
      <c r="AE28" s="210"/>
      <c r="AF28" s="210"/>
      <c r="AG28" s="210" t="s">
        <v>179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41">
        <v>7</v>
      </c>
      <c r="B29" s="242" t="s">
        <v>197</v>
      </c>
      <c r="C29" s="255" t="s">
        <v>198</v>
      </c>
      <c r="D29" s="243" t="s">
        <v>150</v>
      </c>
      <c r="E29" s="244">
        <v>2.6549999999999998</v>
      </c>
      <c r="F29" s="245"/>
      <c r="G29" s="246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21</v>
      </c>
      <c r="M29" s="230">
        <f>G29*(1+L29/100)</f>
        <v>0</v>
      </c>
      <c r="N29" s="229">
        <v>0</v>
      </c>
      <c r="O29" s="229">
        <f>ROUND(E29*N29,2)</f>
        <v>0</v>
      </c>
      <c r="P29" s="229">
        <v>0</v>
      </c>
      <c r="Q29" s="229">
        <f>ROUND(E29*P29,2)</f>
        <v>0</v>
      </c>
      <c r="R29" s="230"/>
      <c r="S29" s="230" t="s">
        <v>177</v>
      </c>
      <c r="T29" s="230" t="s">
        <v>177</v>
      </c>
      <c r="U29" s="230">
        <v>0.06</v>
      </c>
      <c r="V29" s="230">
        <f>ROUND(E29*U29,2)</f>
        <v>0.16</v>
      </c>
      <c r="W29" s="230"/>
      <c r="X29" s="230" t="s">
        <v>117</v>
      </c>
      <c r="Y29" s="230" t="s">
        <v>118</v>
      </c>
      <c r="Z29" s="210"/>
      <c r="AA29" s="210"/>
      <c r="AB29" s="210"/>
      <c r="AC29" s="210"/>
      <c r="AD29" s="210"/>
      <c r="AE29" s="210"/>
      <c r="AF29" s="210"/>
      <c r="AG29" s="210" t="s">
        <v>160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2" x14ac:dyDescent="0.2">
      <c r="A30" s="227"/>
      <c r="B30" s="228"/>
      <c r="C30" s="267" t="s">
        <v>199</v>
      </c>
      <c r="D30" s="263"/>
      <c r="E30" s="264">
        <v>5.76</v>
      </c>
      <c r="F30" s="230"/>
      <c r="G30" s="230"/>
      <c r="H30" s="230"/>
      <c r="I30" s="230"/>
      <c r="J30" s="230"/>
      <c r="K30" s="230"/>
      <c r="L30" s="230"/>
      <c r="M30" s="230"/>
      <c r="N30" s="229"/>
      <c r="O30" s="229"/>
      <c r="P30" s="229"/>
      <c r="Q30" s="229"/>
      <c r="R30" s="230"/>
      <c r="S30" s="230"/>
      <c r="T30" s="230"/>
      <c r="U30" s="230"/>
      <c r="V30" s="230"/>
      <c r="W30" s="230"/>
      <c r="X30" s="230"/>
      <c r="Y30" s="230"/>
      <c r="Z30" s="210"/>
      <c r="AA30" s="210"/>
      <c r="AB30" s="210"/>
      <c r="AC30" s="210"/>
      <c r="AD30" s="210"/>
      <c r="AE30" s="210"/>
      <c r="AF30" s="210"/>
      <c r="AG30" s="210" t="s">
        <v>179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3" x14ac:dyDescent="0.2">
      <c r="A31" s="227"/>
      <c r="B31" s="228"/>
      <c r="C31" s="267" t="s">
        <v>200</v>
      </c>
      <c r="D31" s="263"/>
      <c r="E31" s="264">
        <v>-3.105</v>
      </c>
      <c r="F31" s="230"/>
      <c r="G31" s="230"/>
      <c r="H31" s="230"/>
      <c r="I31" s="230"/>
      <c r="J31" s="230"/>
      <c r="K31" s="230"/>
      <c r="L31" s="230"/>
      <c r="M31" s="230"/>
      <c r="N31" s="229"/>
      <c r="O31" s="229"/>
      <c r="P31" s="229"/>
      <c r="Q31" s="229"/>
      <c r="R31" s="230"/>
      <c r="S31" s="230"/>
      <c r="T31" s="230"/>
      <c r="U31" s="230"/>
      <c r="V31" s="230"/>
      <c r="W31" s="230"/>
      <c r="X31" s="230"/>
      <c r="Y31" s="230"/>
      <c r="Z31" s="210"/>
      <c r="AA31" s="210"/>
      <c r="AB31" s="210"/>
      <c r="AC31" s="210"/>
      <c r="AD31" s="210"/>
      <c r="AE31" s="210"/>
      <c r="AF31" s="210"/>
      <c r="AG31" s="210" t="s">
        <v>179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41">
        <v>8</v>
      </c>
      <c r="B32" s="242" t="s">
        <v>201</v>
      </c>
      <c r="C32" s="255" t="s">
        <v>202</v>
      </c>
      <c r="D32" s="243" t="s">
        <v>150</v>
      </c>
      <c r="E32" s="244">
        <v>5.76</v>
      </c>
      <c r="F32" s="245"/>
      <c r="G32" s="246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21</v>
      </c>
      <c r="M32" s="230">
        <f>G32*(1+L32/100)</f>
        <v>0</v>
      </c>
      <c r="N32" s="229">
        <v>0</v>
      </c>
      <c r="O32" s="229">
        <f>ROUND(E32*N32,2)</f>
        <v>0</v>
      </c>
      <c r="P32" s="229">
        <v>0</v>
      </c>
      <c r="Q32" s="229">
        <f>ROUND(E32*P32,2)</f>
        <v>0</v>
      </c>
      <c r="R32" s="230"/>
      <c r="S32" s="230" t="s">
        <v>177</v>
      </c>
      <c r="T32" s="230" t="s">
        <v>177</v>
      </c>
      <c r="U32" s="230">
        <v>1.7999999999999999E-2</v>
      </c>
      <c r="V32" s="230">
        <f>ROUND(E32*U32,2)</f>
        <v>0.1</v>
      </c>
      <c r="W32" s="230"/>
      <c r="X32" s="230" t="s">
        <v>117</v>
      </c>
      <c r="Y32" s="230" t="s">
        <v>118</v>
      </c>
      <c r="Z32" s="210"/>
      <c r="AA32" s="210"/>
      <c r="AB32" s="210"/>
      <c r="AC32" s="210"/>
      <c r="AD32" s="210"/>
      <c r="AE32" s="210"/>
      <c r="AF32" s="210"/>
      <c r="AG32" s="210" t="s">
        <v>160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27"/>
      <c r="B33" s="228"/>
      <c r="C33" s="267" t="s">
        <v>203</v>
      </c>
      <c r="D33" s="263"/>
      <c r="E33" s="264">
        <v>5.76</v>
      </c>
      <c r="F33" s="230"/>
      <c r="G33" s="230"/>
      <c r="H33" s="230"/>
      <c r="I33" s="230"/>
      <c r="J33" s="230"/>
      <c r="K33" s="230"/>
      <c r="L33" s="230"/>
      <c r="M33" s="230"/>
      <c r="N33" s="229"/>
      <c r="O33" s="229"/>
      <c r="P33" s="229"/>
      <c r="Q33" s="229"/>
      <c r="R33" s="230"/>
      <c r="S33" s="230"/>
      <c r="T33" s="230"/>
      <c r="U33" s="230"/>
      <c r="V33" s="230"/>
      <c r="W33" s="230"/>
      <c r="X33" s="230"/>
      <c r="Y33" s="230"/>
      <c r="Z33" s="210"/>
      <c r="AA33" s="210"/>
      <c r="AB33" s="210"/>
      <c r="AC33" s="210"/>
      <c r="AD33" s="210"/>
      <c r="AE33" s="210"/>
      <c r="AF33" s="210"/>
      <c r="AG33" s="210" t="s">
        <v>179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41">
        <v>9</v>
      </c>
      <c r="B34" s="242" t="s">
        <v>204</v>
      </c>
      <c r="C34" s="255" t="s">
        <v>205</v>
      </c>
      <c r="D34" s="243" t="s">
        <v>150</v>
      </c>
      <c r="E34" s="244">
        <v>2.6549999999999998</v>
      </c>
      <c r="F34" s="245"/>
      <c r="G34" s="246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21</v>
      </c>
      <c r="M34" s="230">
        <f>G34*(1+L34/100)</f>
        <v>0</v>
      </c>
      <c r="N34" s="229">
        <v>0</v>
      </c>
      <c r="O34" s="229">
        <f>ROUND(E34*N34,2)</f>
        <v>0</v>
      </c>
      <c r="P34" s="229">
        <v>0</v>
      </c>
      <c r="Q34" s="229">
        <f>ROUND(E34*P34,2)</f>
        <v>0</v>
      </c>
      <c r="R34" s="230"/>
      <c r="S34" s="230" t="s">
        <v>177</v>
      </c>
      <c r="T34" s="230" t="s">
        <v>177</v>
      </c>
      <c r="U34" s="230">
        <v>0.41599999999999998</v>
      </c>
      <c r="V34" s="230">
        <f>ROUND(E34*U34,2)</f>
        <v>1.1000000000000001</v>
      </c>
      <c r="W34" s="230"/>
      <c r="X34" s="230" t="s">
        <v>117</v>
      </c>
      <c r="Y34" s="230" t="s">
        <v>118</v>
      </c>
      <c r="Z34" s="210"/>
      <c r="AA34" s="210"/>
      <c r="AB34" s="210"/>
      <c r="AC34" s="210"/>
      <c r="AD34" s="210"/>
      <c r="AE34" s="210"/>
      <c r="AF34" s="210"/>
      <c r="AG34" s="210" t="s">
        <v>160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27"/>
      <c r="B35" s="228"/>
      <c r="C35" s="267" t="s">
        <v>199</v>
      </c>
      <c r="D35" s="263"/>
      <c r="E35" s="264">
        <v>5.76</v>
      </c>
      <c r="F35" s="230"/>
      <c r="G35" s="230"/>
      <c r="H35" s="230"/>
      <c r="I35" s="230"/>
      <c r="J35" s="230"/>
      <c r="K35" s="230"/>
      <c r="L35" s="230"/>
      <c r="M35" s="230"/>
      <c r="N35" s="229"/>
      <c r="O35" s="229"/>
      <c r="P35" s="229"/>
      <c r="Q35" s="229"/>
      <c r="R35" s="230"/>
      <c r="S35" s="230"/>
      <c r="T35" s="230"/>
      <c r="U35" s="230"/>
      <c r="V35" s="230"/>
      <c r="W35" s="230"/>
      <c r="X35" s="230"/>
      <c r="Y35" s="230"/>
      <c r="Z35" s="210"/>
      <c r="AA35" s="210"/>
      <c r="AB35" s="210"/>
      <c r="AC35" s="210"/>
      <c r="AD35" s="210"/>
      <c r="AE35" s="210"/>
      <c r="AF35" s="210"/>
      <c r="AG35" s="210" t="s">
        <v>179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3" x14ac:dyDescent="0.2">
      <c r="A36" s="227"/>
      <c r="B36" s="228"/>
      <c r="C36" s="267" t="s">
        <v>200</v>
      </c>
      <c r="D36" s="263"/>
      <c r="E36" s="264">
        <v>-3.105</v>
      </c>
      <c r="F36" s="230"/>
      <c r="G36" s="230"/>
      <c r="H36" s="230"/>
      <c r="I36" s="230"/>
      <c r="J36" s="230"/>
      <c r="K36" s="230"/>
      <c r="L36" s="230"/>
      <c r="M36" s="230"/>
      <c r="N36" s="229"/>
      <c r="O36" s="229"/>
      <c r="P36" s="229"/>
      <c r="Q36" s="229"/>
      <c r="R36" s="230"/>
      <c r="S36" s="230"/>
      <c r="T36" s="230"/>
      <c r="U36" s="230"/>
      <c r="V36" s="230"/>
      <c r="W36" s="230"/>
      <c r="X36" s="230"/>
      <c r="Y36" s="230"/>
      <c r="Z36" s="210"/>
      <c r="AA36" s="210"/>
      <c r="AB36" s="210"/>
      <c r="AC36" s="210"/>
      <c r="AD36" s="210"/>
      <c r="AE36" s="210"/>
      <c r="AF36" s="210"/>
      <c r="AG36" s="210" t="s">
        <v>179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41">
        <v>10</v>
      </c>
      <c r="B37" s="242" t="s">
        <v>206</v>
      </c>
      <c r="C37" s="255" t="s">
        <v>207</v>
      </c>
      <c r="D37" s="243" t="s">
        <v>150</v>
      </c>
      <c r="E37" s="244">
        <v>2.6549999999999998</v>
      </c>
      <c r="F37" s="245"/>
      <c r="G37" s="246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21</v>
      </c>
      <c r="M37" s="230">
        <f>G37*(1+L37/100)</f>
        <v>0</v>
      </c>
      <c r="N37" s="229">
        <v>0</v>
      </c>
      <c r="O37" s="229">
        <f>ROUND(E37*N37,2)</f>
        <v>0</v>
      </c>
      <c r="P37" s="229">
        <v>0</v>
      </c>
      <c r="Q37" s="229">
        <f>ROUND(E37*P37,2)</f>
        <v>0</v>
      </c>
      <c r="R37" s="230"/>
      <c r="S37" s="230" t="s">
        <v>177</v>
      </c>
      <c r="T37" s="230" t="s">
        <v>177</v>
      </c>
      <c r="U37" s="230">
        <v>0.126</v>
      </c>
      <c r="V37" s="230">
        <f>ROUND(E37*U37,2)</f>
        <v>0.33</v>
      </c>
      <c r="W37" s="230"/>
      <c r="X37" s="230" t="s">
        <v>117</v>
      </c>
      <c r="Y37" s="230" t="s">
        <v>118</v>
      </c>
      <c r="Z37" s="210"/>
      <c r="AA37" s="210"/>
      <c r="AB37" s="210"/>
      <c r="AC37" s="210"/>
      <c r="AD37" s="210"/>
      <c r="AE37" s="210"/>
      <c r="AF37" s="210"/>
      <c r="AG37" s="210" t="s">
        <v>160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2" x14ac:dyDescent="0.2">
      <c r="A38" s="227"/>
      <c r="B38" s="228"/>
      <c r="C38" s="267" t="s">
        <v>199</v>
      </c>
      <c r="D38" s="263"/>
      <c r="E38" s="264">
        <v>5.76</v>
      </c>
      <c r="F38" s="230"/>
      <c r="G38" s="230"/>
      <c r="H38" s="230"/>
      <c r="I38" s="230"/>
      <c r="J38" s="230"/>
      <c r="K38" s="230"/>
      <c r="L38" s="230"/>
      <c r="M38" s="230"/>
      <c r="N38" s="229"/>
      <c r="O38" s="229"/>
      <c r="P38" s="229"/>
      <c r="Q38" s="229"/>
      <c r="R38" s="230"/>
      <c r="S38" s="230"/>
      <c r="T38" s="230"/>
      <c r="U38" s="230"/>
      <c r="V38" s="230"/>
      <c r="W38" s="230"/>
      <c r="X38" s="230"/>
      <c r="Y38" s="230"/>
      <c r="Z38" s="210"/>
      <c r="AA38" s="210"/>
      <c r="AB38" s="210"/>
      <c r="AC38" s="210"/>
      <c r="AD38" s="210"/>
      <c r="AE38" s="210"/>
      <c r="AF38" s="210"/>
      <c r="AG38" s="210" t="s">
        <v>179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3" x14ac:dyDescent="0.2">
      <c r="A39" s="227"/>
      <c r="B39" s="228"/>
      <c r="C39" s="267" t="s">
        <v>200</v>
      </c>
      <c r="D39" s="263"/>
      <c r="E39" s="264">
        <v>-3.105</v>
      </c>
      <c r="F39" s="230"/>
      <c r="G39" s="230"/>
      <c r="H39" s="230"/>
      <c r="I39" s="230"/>
      <c r="J39" s="230"/>
      <c r="K39" s="230"/>
      <c r="L39" s="230"/>
      <c r="M39" s="230"/>
      <c r="N39" s="229"/>
      <c r="O39" s="229"/>
      <c r="P39" s="229"/>
      <c r="Q39" s="229"/>
      <c r="R39" s="230"/>
      <c r="S39" s="230"/>
      <c r="T39" s="230"/>
      <c r="U39" s="230"/>
      <c r="V39" s="230"/>
      <c r="W39" s="230"/>
      <c r="X39" s="230"/>
      <c r="Y39" s="230"/>
      <c r="Z39" s="210"/>
      <c r="AA39" s="210"/>
      <c r="AB39" s="210"/>
      <c r="AC39" s="210"/>
      <c r="AD39" s="210"/>
      <c r="AE39" s="210"/>
      <c r="AF39" s="210"/>
      <c r="AG39" s="210" t="s">
        <v>179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41">
        <v>11</v>
      </c>
      <c r="B40" s="242" t="s">
        <v>208</v>
      </c>
      <c r="C40" s="255" t="s">
        <v>209</v>
      </c>
      <c r="D40" s="243" t="s">
        <v>147</v>
      </c>
      <c r="E40" s="244">
        <v>1.7072000000000001</v>
      </c>
      <c r="F40" s="245"/>
      <c r="G40" s="246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21</v>
      </c>
      <c r="M40" s="230">
        <f>G40*(1+L40/100)</f>
        <v>0</v>
      </c>
      <c r="N40" s="229">
        <v>0</v>
      </c>
      <c r="O40" s="229">
        <f>ROUND(E40*N40,2)</f>
        <v>0</v>
      </c>
      <c r="P40" s="229">
        <v>0</v>
      </c>
      <c r="Q40" s="229">
        <f>ROUND(E40*P40,2)</f>
        <v>0</v>
      </c>
      <c r="R40" s="230"/>
      <c r="S40" s="230" t="s">
        <v>177</v>
      </c>
      <c r="T40" s="230" t="s">
        <v>177</v>
      </c>
      <c r="U40" s="230">
        <v>0</v>
      </c>
      <c r="V40" s="230">
        <f>ROUND(E40*U40,2)</f>
        <v>0</v>
      </c>
      <c r="W40" s="230"/>
      <c r="X40" s="230" t="s">
        <v>117</v>
      </c>
      <c r="Y40" s="230" t="s">
        <v>118</v>
      </c>
      <c r="Z40" s="210"/>
      <c r="AA40" s="210"/>
      <c r="AB40" s="210"/>
      <c r="AC40" s="210"/>
      <c r="AD40" s="210"/>
      <c r="AE40" s="210"/>
      <c r="AF40" s="210"/>
      <c r="AG40" s="210" t="s">
        <v>160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2" x14ac:dyDescent="0.2">
      <c r="A41" s="227"/>
      <c r="B41" s="228"/>
      <c r="C41" s="267" t="s">
        <v>210</v>
      </c>
      <c r="D41" s="263"/>
      <c r="E41" s="264">
        <v>0.93500000000000005</v>
      </c>
      <c r="F41" s="230"/>
      <c r="G41" s="230"/>
      <c r="H41" s="230"/>
      <c r="I41" s="230"/>
      <c r="J41" s="230"/>
      <c r="K41" s="230"/>
      <c r="L41" s="230"/>
      <c r="M41" s="230"/>
      <c r="N41" s="229"/>
      <c r="O41" s="229"/>
      <c r="P41" s="229"/>
      <c r="Q41" s="229"/>
      <c r="R41" s="230"/>
      <c r="S41" s="230"/>
      <c r="T41" s="230"/>
      <c r="U41" s="230"/>
      <c r="V41" s="230"/>
      <c r="W41" s="230"/>
      <c r="X41" s="230"/>
      <c r="Y41" s="230"/>
      <c r="Z41" s="210"/>
      <c r="AA41" s="210"/>
      <c r="AB41" s="210"/>
      <c r="AC41" s="210"/>
      <c r="AD41" s="210"/>
      <c r="AE41" s="210"/>
      <c r="AF41" s="210"/>
      <c r="AG41" s="210" t="s">
        <v>179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3" x14ac:dyDescent="0.2">
      <c r="A42" s="227"/>
      <c r="B42" s="228"/>
      <c r="C42" s="267" t="s">
        <v>188</v>
      </c>
      <c r="D42" s="263"/>
      <c r="E42" s="264">
        <v>1.4976</v>
      </c>
      <c r="F42" s="230"/>
      <c r="G42" s="230"/>
      <c r="H42" s="230"/>
      <c r="I42" s="230"/>
      <c r="J42" s="230"/>
      <c r="K42" s="230"/>
      <c r="L42" s="230"/>
      <c r="M42" s="230"/>
      <c r="N42" s="229"/>
      <c r="O42" s="229"/>
      <c r="P42" s="229"/>
      <c r="Q42" s="229"/>
      <c r="R42" s="230"/>
      <c r="S42" s="230"/>
      <c r="T42" s="230"/>
      <c r="U42" s="230"/>
      <c r="V42" s="230"/>
      <c r="W42" s="230"/>
      <c r="X42" s="230"/>
      <c r="Y42" s="230"/>
      <c r="Z42" s="210"/>
      <c r="AA42" s="210"/>
      <c r="AB42" s="210"/>
      <c r="AC42" s="210"/>
      <c r="AD42" s="210"/>
      <c r="AE42" s="210"/>
      <c r="AF42" s="210"/>
      <c r="AG42" s="210" t="s">
        <v>179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3" x14ac:dyDescent="0.2">
      <c r="A43" s="227"/>
      <c r="B43" s="228"/>
      <c r="C43" s="267" t="s">
        <v>211</v>
      </c>
      <c r="D43" s="263"/>
      <c r="E43" s="264">
        <v>-0.72540000000000004</v>
      </c>
      <c r="F43" s="230"/>
      <c r="G43" s="230"/>
      <c r="H43" s="230"/>
      <c r="I43" s="230"/>
      <c r="J43" s="230"/>
      <c r="K43" s="230"/>
      <c r="L43" s="230"/>
      <c r="M43" s="230"/>
      <c r="N43" s="229"/>
      <c r="O43" s="229"/>
      <c r="P43" s="229"/>
      <c r="Q43" s="229"/>
      <c r="R43" s="230"/>
      <c r="S43" s="230"/>
      <c r="T43" s="230"/>
      <c r="U43" s="230"/>
      <c r="V43" s="230"/>
      <c r="W43" s="230"/>
      <c r="X43" s="230"/>
      <c r="Y43" s="230"/>
      <c r="Z43" s="210"/>
      <c r="AA43" s="210"/>
      <c r="AB43" s="210"/>
      <c r="AC43" s="210"/>
      <c r="AD43" s="210"/>
      <c r="AE43" s="210"/>
      <c r="AF43" s="210"/>
      <c r="AG43" s="210" t="s">
        <v>179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41">
        <v>12</v>
      </c>
      <c r="B44" s="242" t="s">
        <v>212</v>
      </c>
      <c r="C44" s="255" t="s">
        <v>213</v>
      </c>
      <c r="D44" s="243" t="s">
        <v>214</v>
      </c>
      <c r="E44" s="244">
        <v>7.9500000000000001E-2</v>
      </c>
      <c r="F44" s="245"/>
      <c r="G44" s="246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21</v>
      </c>
      <c r="M44" s="230">
        <f>G44*(1+L44/100)</f>
        <v>0</v>
      </c>
      <c r="N44" s="229">
        <v>1E-3</v>
      </c>
      <c r="O44" s="229">
        <f>ROUND(E44*N44,2)</f>
        <v>0</v>
      </c>
      <c r="P44" s="229">
        <v>0</v>
      </c>
      <c r="Q44" s="229">
        <f>ROUND(E44*P44,2)</f>
        <v>0</v>
      </c>
      <c r="R44" s="230" t="s">
        <v>215</v>
      </c>
      <c r="S44" s="230" t="s">
        <v>177</v>
      </c>
      <c r="T44" s="230" t="s">
        <v>177</v>
      </c>
      <c r="U44" s="230">
        <v>0</v>
      </c>
      <c r="V44" s="230">
        <f>ROUND(E44*U44,2)</f>
        <v>0</v>
      </c>
      <c r="W44" s="230"/>
      <c r="X44" s="230" t="s">
        <v>165</v>
      </c>
      <c r="Y44" s="230" t="s">
        <v>118</v>
      </c>
      <c r="Z44" s="210"/>
      <c r="AA44" s="210"/>
      <c r="AB44" s="210"/>
      <c r="AC44" s="210"/>
      <c r="AD44" s="210"/>
      <c r="AE44" s="210"/>
      <c r="AF44" s="210"/>
      <c r="AG44" s="210" t="s">
        <v>216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27"/>
      <c r="B45" s="228"/>
      <c r="C45" s="267" t="s">
        <v>217</v>
      </c>
      <c r="D45" s="263"/>
      <c r="E45" s="264">
        <v>7.9500000000000001E-2</v>
      </c>
      <c r="F45" s="230"/>
      <c r="G45" s="230"/>
      <c r="H45" s="230"/>
      <c r="I45" s="230"/>
      <c r="J45" s="230"/>
      <c r="K45" s="230"/>
      <c r="L45" s="230"/>
      <c r="M45" s="230"/>
      <c r="N45" s="229"/>
      <c r="O45" s="229"/>
      <c r="P45" s="229"/>
      <c r="Q45" s="229"/>
      <c r="R45" s="230"/>
      <c r="S45" s="230"/>
      <c r="T45" s="230"/>
      <c r="U45" s="230"/>
      <c r="V45" s="230"/>
      <c r="W45" s="230"/>
      <c r="X45" s="230"/>
      <c r="Y45" s="230"/>
      <c r="Z45" s="210"/>
      <c r="AA45" s="210"/>
      <c r="AB45" s="210"/>
      <c r="AC45" s="210"/>
      <c r="AD45" s="210"/>
      <c r="AE45" s="210"/>
      <c r="AF45" s="210"/>
      <c r="AG45" s="210" t="s">
        <v>179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x14ac:dyDescent="0.2">
      <c r="A46" s="234" t="s">
        <v>110</v>
      </c>
      <c r="B46" s="235" t="s">
        <v>70</v>
      </c>
      <c r="C46" s="253" t="s">
        <v>71</v>
      </c>
      <c r="D46" s="236"/>
      <c r="E46" s="237"/>
      <c r="F46" s="238"/>
      <c r="G46" s="239">
        <f>SUMIF(AG47:AG58,"&lt;&gt;NOR",G47:G58)</f>
        <v>0</v>
      </c>
      <c r="H46" s="233"/>
      <c r="I46" s="233">
        <f>SUM(I47:I58)</f>
        <v>0</v>
      </c>
      <c r="J46" s="233"/>
      <c r="K46" s="233">
        <f>SUM(K47:K58)</f>
        <v>0</v>
      </c>
      <c r="L46" s="233"/>
      <c r="M46" s="233">
        <f>SUM(M47:M58)</f>
        <v>0</v>
      </c>
      <c r="N46" s="232"/>
      <c r="O46" s="232">
        <f>SUM(O47:O58)</f>
        <v>3.53</v>
      </c>
      <c r="P46" s="232"/>
      <c r="Q46" s="232">
        <f>SUM(Q47:Q58)</f>
        <v>0</v>
      </c>
      <c r="R46" s="233"/>
      <c r="S46" s="233"/>
      <c r="T46" s="233"/>
      <c r="U46" s="233"/>
      <c r="V46" s="233">
        <f>SUM(V47:V58)</f>
        <v>3.91</v>
      </c>
      <c r="W46" s="233"/>
      <c r="X46" s="233"/>
      <c r="Y46" s="233"/>
      <c r="AG46" t="s">
        <v>111</v>
      </c>
    </row>
    <row r="47" spans="1:60" outlineLevel="1" x14ac:dyDescent="0.2">
      <c r="A47" s="241">
        <v>13</v>
      </c>
      <c r="B47" s="242" t="s">
        <v>218</v>
      </c>
      <c r="C47" s="255" t="s">
        <v>219</v>
      </c>
      <c r="D47" s="243" t="s">
        <v>147</v>
      </c>
      <c r="E47" s="244">
        <v>0.15</v>
      </c>
      <c r="F47" s="245"/>
      <c r="G47" s="246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21</v>
      </c>
      <c r="M47" s="230">
        <f>G47*(1+L47/100)</f>
        <v>0</v>
      </c>
      <c r="N47" s="229">
        <v>1.8180000000000001</v>
      </c>
      <c r="O47" s="229">
        <f>ROUND(E47*N47,2)</f>
        <v>0.27</v>
      </c>
      <c r="P47" s="229">
        <v>0</v>
      </c>
      <c r="Q47" s="229">
        <f>ROUND(E47*P47,2)</f>
        <v>0</v>
      </c>
      <c r="R47" s="230"/>
      <c r="S47" s="230" t="s">
        <v>177</v>
      </c>
      <c r="T47" s="230" t="s">
        <v>177</v>
      </c>
      <c r="U47" s="230">
        <v>1.085</v>
      </c>
      <c r="V47" s="230">
        <f>ROUND(E47*U47,2)</f>
        <v>0.16</v>
      </c>
      <c r="W47" s="230"/>
      <c r="X47" s="230" t="s">
        <v>117</v>
      </c>
      <c r="Y47" s="230" t="s">
        <v>118</v>
      </c>
      <c r="Z47" s="210"/>
      <c r="AA47" s="210"/>
      <c r="AB47" s="210"/>
      <c r="AC47" s="210"/>
      <c r="AD47" s="210"/>
      <c r="AE47" s="210"/>
      <c r="AF47" s="210"/>
      <c r="AG47" s="210" t="s">
        <v>160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2">
      <c r="A48" s="227"/>
      <c r="B48" s="228"/>
      <c r="C48" s="267" t="s">
        <v>220</v>
      </c>
      <c r="D48" s="263"/>
      <c r="E48" s="264">
        <v>0.15</v>
      </c>
      <c r="F48" s="230"/>
      <c r="G48" s="230"/>
      <c r="H48" s="230"/>
      <c r="I48" s="230"/>
      <c r="J48" s="230"/>
      <c r="K48" s="230"/>
      <c r="L48" s="230"/>
      <c r="M48" s="230"/>
      <c r="N48" s="229"/>
      <c r="O48" s="229"/>
      <c r="P48" s="229"/>
      <c r="Q48" s="229"/>
      <c r="R48" s="230"/>
      <c r="S48" s="230"/>
      <c r="T48" s="230"/>
      <c r="U48" s="230"/>
      <c r="V48" s="230"/>
      <c r="W48" s="230"/>
      <c r="X48" s="230"/>
      <c r="Y48" s="230"/>
      <c r="Z48" s="210"/>
      <c r="AA48" s="210"/>
      <c r="AB48" s="210"/>
      <c r="AC48" s="210"/>
      <c r="AD48" s="210"/>
      <c r="AE48" s="210"/>
      <c r="AF48" s="210"/>
      <c r="AG48" s="210" t="s">
        <v>179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47">
        <v>14</v>
      </c>
      <c r="B49" s="248" t="s">
        <v>221</v>
      </c>
      <c r="C49" s="254" t="s">
        <v>222</v>
      </c>
      <c r="D49" s="249" t="s">
        <v>223</v>
      </c>
      <c r="E49" s="250">
        <v>1</v>
      </c>
      <c r="F49" s="251"/>
      <c r="G49" s="252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21</v>
      </c>
      <c r="M49" s="230">
        <f>G49*(1+L49/100)</f>
        <v>0</v>
      </c>
      <c r="N49" s="229">
        <v>3.0899999999999999E-3</v>
      </c>
      <c r="O49" s="229">
        <f>ROUND(E49*N49,2)</f>
        <v>0</v>
      </c>
      <c r="P49" s="229">
        <v>0</v>
      </c>
      <c r="Q49" s="229">
        <f>ROUND(E49*P49,2)</f>
        <v>0</v>
      </c>
      <c r="R49" s="230"/>
      <c r="S49" s="230" t="s">
        <v>177</v>
      </c>
      <c r="T49" s="230" t="s">
        <v>177</v>
      </c>
      <c r="U49" s="230">
        <v>0.55400000000000005</v>
      </c>
      <c r="V49" s="230">
        <f>ROUND(E49*U49,2)</f>
        <v>0.55000000000000004</v>
      </c>
      <c r="W49" s="230"/>
      <c r="X49" s="230" t="s">
        <v>117</v>
      </c>
      <c r="Y49" s="230" t="s">
        <v>118</v>
      </c>
      <c r="Z49" s="210"/>
      <c r="AA49" s="210"/>
      <c r="AB49" s="210"/>
      <c r="AC49" s="210"/>
      <c r="AD49" s="210"/>
      <c r="AE49" s="210"/>
      <c r="AF49" s="210"/>
      <c r="AG49" s="210" t="s">
        <v>160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41">
        <v>15</v>
      </c>
      <c r="B50" s="242" t="s">
        <v>224</v>
      </c>
      <c r="C50" s="255" t="s">
        <v>225</v>
      </c>
      <c r="D50" s="243" t="s">
        <v>147</v>
      </c>
      <c r="E50" s="244">
        <v>1.256</v>
      </c>
      <c r="F50" s="245"/>
      <c r="G50" s="246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21</v>
      </c>
      <c r="M50" s="230">
        <f>G50*(1+L50/100)</f>
        <v>0</v>
      </c>
      <c r="N50" s="229">
        <v>2.5249999999999999</v>
      </c>
      <c r="O50" s="229">
        <f>ROUND(E50*N50,2)</f>
        <v>3.17</v>
      </c>
      <c r="P50" s="229">
        <v>0</v>
      </c>
      <c r="Q50" s="229">
        <f>ROUND(E50*P50,2)</f>
        <v>0</v>
      </c>
      <c r="R50" s="230"/>
      <c r="S50" s="230" t="s">
        <v>177</v>
      </c>
      <c r="T50" s="230" t="s">
        <v>177</v>
      </c>
      <c r="U50" s="230">
        <v>0.48</v>
      </c>
      <c r="V50" s="230">
        <f>ROUND(E50*U50,2)</f>
        <v>0.6</v>
      </c>
      <c r="W50" s="230"/>
      <c r="X50" s="230" t="s">
        <v>117</v>
      </c>
      <c r="Y50" s="230" t="s">
        <v>118</v>
      </c>
      <c r="Z50" s="210"/>
      <c r="AA50" s="210"/>
      <c r="AB50" s="210"/>
      <c r="AC50" s="210"/>
      <c r="AD50" s="210"/>
      <c r="AE50" s="210"/>
      <c r="AF50" s="210"/>
      <c r="AG50" s="210" t="s">
        <v>160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2" x14ac:dyDescent="0.2">
      <c r="A51" s="227"/>
      <c r="B51" s="228"/>
      <c r="C51" s="267" t="s">
        <v>226</v>
      </c>
      <c r="D51" s="263"/>
      <c r="E51" s="264">
        <v>1</v>
      </c>
      <c r="F51" s="230"/>
      <c r="G51" s="230"/>
      <c r="H51" s="230"/>
      <c r="I51" s="230"/>
      <c r="J51" s="230"/>
      <c r="K51" s="230"/>
      <c r="L51" s="230"/>
      <c r="M51" s="230"/>
      <c r="N51" s="229"/>
      <c r="O51" s="229"/>
      <c r="P51" s="229"/>
      <c r="Q51" s="229"/>
      <c r="R51" s="230"/>
      <c r="S51" s="230"/>
      <c r="T51" s="230"/>
      <c r="U51" s="230"/>
      <c r="V51" s="230"/>
      <c r="W51" s="230"/>
      <c r="X51" s="230"/>
      <c r="Y51" s="230"/>
      <c r="Z51" s="210"/>
      <c r="AA51" s="210"/>
      <c r="AB51" s="210"/>
      <c r="AC51" s="210"/>
      <c r="AD51" s="210"/>
      <c r="AE51" s="210"/>
      <c r="AF51" s="210"/>
      <c r="AG51" s="210" t="s">
        <v>179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3" x14ac:dyDescent="0.2">
      <c r="A52" s="227"/>
      <c r="B52" s="228"/>
      <c r="C52" s="267" t="s">
        <v>227</v>
      </c>
      <c r="D52" s="263"/>
      <c r="E52" s="264">
        <v>0.25600000000000001</v>
      </c>
      <c r="F52" s="230"/>
      <c r="G52" s="230"/>
      <c r="H52" s="230"/>
      <c r="I52" s="230"/>
      <c r="J52" s="230"/>
      <c r="K52" s="230"/>
      <c r="L52" s="230"/>
      <c r="M52" s="230"/>
      <c r="N52" s="229"/>
      <c r="O52" s="229"/>
      <c r="P52" s="229"/>
      <c r="Q52" s="229"/>
      <c r="R52" s="230"/>
      <c r="S52" s="230"/>
      <c r="T52" s="230"/>
      <c r="U52" s="230"/>
      <c r="V52" s="230"/>
      <c r="W52" s="230"/>
      <c r="X52" s="230"/>
      <c r="Y52" s="230"/>
      <c r="Z52" s="210"/>
      <c r="AA52" s="210"/>
      <c r="AB52" s="210"/>
      <c r="AC52" s="210"/>
      <c r="AD52" s="210"/>
      <c r="AE52" s="210"/>
      <c r="AF52" s="210"/>
      <c r="AG52" s="210" t="s">
        <v>179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41">
        <v>16</v>
      </c>
      <c r="B53" s="242" t="s">
        <v>228</v>
      </c>
      <c r="C53" s="255" t="s">
        <v>229</v>
      </c>
      <c r="D53" s="243" t="s">
        <v>150</v>
      </c>
      <c r="E53" s="244">
        <v>1.04</v>
      </c>
      <c r="F53" s="245"/>
      <c r="G53" s="246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21</v>
      </c>
      <c r="M53" s="230">
        <f>G53*(1+L53/100)</f>
        <v>0</v>
      </c>
      <c r="N53" s="229">
        <v>3.9199999999999999E-2</v>
      </c>
      <c r="O53" s="229">
        <f>ROUND(E53*N53,2)</f>
        <v>0.04</v>
      </c>
      <c r="P53" s="229">
        <v>0</v>
      </c>
      <c r="Q53" s="229">
        <f>ROUND(E53*P53,2)</f>
        <v>0</v>
      </c>
      <c r="R53" s="230"/>
      <c r="S53" s="230" t="s">
        <v>177</v>
      </c>
      <c r="T53" s="230" t="s">
        <v>177</v>
      </c>
      <c r="U53" s="230">
        <v>1.05</v>
      </c>
      <c r="V53" s="230">
        <f>ROUND(E53*U53,2)</f>
        <v>1.0900000000000001</v>
      </c>
      <c r="W53" s="230"/>
      <c r="X53" s="230" t="s">
        <v>117</v>
      </c>
      <c r="Y53" s="230" t="s">
        <v>118</v>
      </c>
      <c r="Z53" s="210"/>
      <c r="AA53" s="210"/>
      <c r="AB53" s="210"/>
      <c r="AC53" s="210"/>
      <c r="AD53" s="210"/>
      <c r="AE53" s="210"/>
      <c r="AF53" s="210"/>
      <c r="AG53" s="210" t="s">
        <v>160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2" x14ac:dyDescent="0.2">
      <c r="A54" s="227"/>
      <c r="B54" s="228"/>
      <c r="C54" s="267" t="s">
        <v>230</v>
      </c>
      <c r="D54" s="263"/>
      <c r="E54" s="264">
        <v>1.04</v>
      </c>
      <c r="F54" s="230"/>
      <c r="G54" s="230"/>
      <c r="H54" s="230"/>
      <c r="I54" s="230"/>
      <c r="J54" s="230"/>
      <c r="K54" s="230"/>
      <c r="L54" s="230"/>
      <c r="M54" s="230"/>
      <c r="N54" s="229"/>
      <c r="O54" s="229"/>
      <c r="P54" s="229"/>
      <c r="Q54" s="229"/>
      <c r="R54" s="230"/>
      <c r="S54" s="230"/>
      <c r="T54" s="230"/>
      <c r="U54" s="230"/>
      <c r="V54" s="230"/>
      <c r="W54" s="230"/>
      <c r="X54" s="230"/>
      <c r="Y54" s="230"/>
      <c r="Z54" s="210"/>
      <c r="AA54" s="210"/>
      <c r="AB54" s="210"/>
      <c r="AC54" s="210"/>
      <c r="AD54" s="210"/>
      <c r="AE54" s="210"/>
      <c r="AF54" s="210"/>
      <c r="AG54" s="210" t="s">
        <v>179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41">
        <v>17</v>
      </c>
      <c r="B55" s="242" t="s">
        <v>231</v>
      </c>
      <c r="C55" s="255" t="s">
        <v>232</v>
      </c>
      <c r="D55" s="243" t="s">
        <v>150</v>
      </c>
      <c r="E55" s="244">
        <v>1.04</v>
      </c>
      <c r="F55" s="245"/>
      <c r="G55" s="246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21</v>
      </c>
      <c r="M55" s="230">
        <f>G55*(1+L55/100)</f>
        <v>0</v>
      </c>
      <c r="N55" s="229">
        <v>0</v>
      </c>
      <c r="O55" s="229">
        <f>ROUND(E55*N55,2)</f>
        <v>0</v>
      </c>
      <c r="P55" s="229">
        <v>0</v>
      </c>
      <c r="Q55" s="229">
        <f>ROUND(E55*P55,2)</f>
        <v>0</v>
      </c>
      <c r="R55" s="230"/>
      <c r="S55" s="230" t="s">
        <v>177</v>
      </c>
      <c r="T55" s="230" t="s">
        <v>177</v>
      </c>
      <c r="U55" s="230">
        <v>0.32</v>
      </c>
      <c r="V55" s="230">
        <f>ROUND(E55*U55,2)</f>
        <v>0.33</v>
      </c>
      <c r="W55" s="230"/>
      <c r="X55" s="230" t="s">
        <v>117</v>
      </c>
      <c r="Y55" s="230" t="s">
        <v>118</v>
      </c>
      <c r="Z55" s="210"/>
      <c r="AA55" s="210"/>
      <c r="AB55" s="210"/>
      <c r="AC55" s="210"/>
      <c r="AD55" s="210"/>
      <c r="AE55" s="210"/>
      <c r="AF55" s="210"/>
      <c r="AG55" s="210" t="s">
        <v>160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2" x14ac:dyDescent="0.2">
      <c r="A56" s="227"/>
      <c r="B56" s="228"/>
      <c r="C56" s="267" t="s">
        <v>230</v>
      </c>
      <c r="D56" s="263"/>
      <c r="E56" s="264">
        <v>1.04</v>
      </c>
      <c r="F56" s="230"/>
      <c r="G56" s="230"/>
      <c r="H56" s="230"/>
      <c r="I56" s="230"/>
      <c r="J56" s="230"/>
      <c r="K56" s="230"/>
      <c r="L56" s="230"/>
      <c r="M56" s="230"/>
      <c r="N56" s="229"/>
      <c r="O56" s="229"/>
      <c r="P56" s="229"/>
      <c r="Q56" s="229"/>
      <c r="R56" s="230"/>
      <c r="S56" s="230"/>
      <c r="T56" s="230"/>
      <c r="U56" s="230"/>
      <c r="V56" s="230"/>
      <c r="W56" s="230"/>
      <c r="X56" s="230"/>
      <c r="Y56" s="230"/>
      <c r="Z56" s="210"/>
      <c r="AA56" s="210"/>
      <c r="AB56" s="210"/>
      <c r="AC56" s="210"/>
      <c r="AD56" s="210"/>
      <c r="AE56" s="210"/>
      <c r="AF56" s="210"/>
      <c r="AG56" s="210" t="s">
        <v>179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41">
        <v>18</v>
      </c>
      <c r="B57" s="242" t="s">
        <v>233</v>
      </c>
      <c r="C57" s="255" t="s">
        <v>234</v>
      </c>
      <c r="D57" s="243" t="s">
        <v>235</v>
      </c>
      <c r="E57" s="244">
        <v>0.05</v>
      </c>
      <c r="F57" s="245"/>
      <c r="G57" s="246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21</v>
      </c>
      <c r="M57" s="230">
        <f>G57*(1+L57/100)</f>
        <v>0</v>
      </c>
      <c r="N57" s="229">
        <v>1.0211600000000001</v>
      </c>
      <c r="O57" s="229">
        <f>ROUND(E57*N57,2)</f>
        <v>0.05</v>
      </c>
      <c r="P57" s="229">
        <v>0</v>
      </c>
      <c r="Q57" s="229">
        <f>ROUND(E57*P57,2)</f>
        <v>0</v>
      </c>
      <c r="R57" s="230"/>
      <c r="S57" s="230" t="s">
        <v>177</v>
      </c>
      <c r="T57" s="230" t="s">
        <v>177</v>
      </c>
      <c r="U57" s="230">
        <v>23.530999999999999</v>
      </c>
      <c r="V57" s="230">
        <f>ROUND(E57*U57,2)</f>
        <v>1.18</v>
      </c>
      <c r="W57" s="230"/>
      <c r="X57" s="230" t="s">
        <v>117</v>
      </c>
      <c r="Y57" s="230" t="s">
        <v>118</v>
      </c>
      <c r="Z57" s="210"/>
      <c r="AA57" s="210"/>
      <c r="AB57" s="210"/>
      <c r="AC57" s="210"/>
      <c r="AD57" s="210"/>
      <c r="AE57" s="210"/>
      <c r="AF57" s="210"/>
      <c r="AG57" s="210" t="s">
        <v>160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2" x14ac:dyDescent="0.2">
      <c r="A58" s="227"/>
      <c r="B58" s="228"/>
      <c r="C58" s="267" t="s">
        <v>236</v>
      </c>
      <c r="D58" s="263"/>
      <c r="E58" s="264">
        <v>0.05</v>
      </c>
      <c r="F58" s="230"/>
      <c r="G58" s="230"/>
      <c r="H58" s="230"/>
      <c r="I58" s="230"/>
      <c r="J58" s="230"/>
      <c r="K58" s="230"/>
      <c r="L58" s="230"/>
      <c r="M58" s="230"/>
      <c r="N58" s="229"/>
      <c r="O58" s="229"/>
      <c r="P58" s="229"/>
      <c r="Q58" s="229"/>
      <c r="R58" s="230"/>
      <c r="S58" s="230"/>
      <c r="T58" s="230"/>
      <c r="U58" s="230"/>
      <c r="V58" s="230"/>
      <c r="W58" s="230"/>
      <c r="X58" s="230"/>
      <c r="Y58" s="230"/>
      <c r="Z58" s="210"/>
      <c r="AA58" s="210"/>
      <c r="AB58" s="210"/>
      <c r="AC58" s="210"/>
      <c r="AD58" s="210"/>
      <c r="AE58" s="210"/>
      <c r="AF58" s="210"/>
      <c r="AG58" s="210" t="s">
        <v>179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x14ac:dyDescent="0.2">
      <c r="A59" s="234" t="s">
        <v>110</v>
      </c>
      <c r="B59" s="235" t="s">
        <v>72</v>
      </c>
      <c r="C59" s="253" t="s">
        <v>73</v>
      </c>
      <c r="D59" s="236"/>
      <c r="E59" s="237"/>
      <c r="F59" s="238"/>
      <c r="G59" s="239">
        <f>SUMIF(AG60:AG60,"&lt;&gt;NOR",G60:G60)</f>
        <v>0</v>
      </c>
      <c r="H59" s="233"/>
      <c r="I59" s="233">
        <f>SUM(I60:I60)</f>
        <v>0</v>
      </c>
      <c r="J59" s="233"/>
      <c r="K59" s="233">
        <f>SUM(K60:K60)</f>
        <v>0</v>
      </c>
      <c r="L59" s="233"/>
      <c r="M59" s="233">
        <f>SUM(M60:M60)</f>
        <v>0</v>
      </c>
      <c r="N59" s="232"/>
      <c r="O59" s="232">
        <f>SUM(O60:O60)</f>
        <v>0</v>
      </c>
      <c r="P59" s="232"/>
      <c r="Q59" s="232">
        <f>SUM(Q60:Q60)</f>
        <v>0</v>
      </c>
      <c r="R59" s="233"/>
      <c r="S59" s="233"/>
      <c r="T59" s="233"/>
      <c r="U59" s="233"/>
      <c r="V59" s="233">
        <f>SUM(V60:V60)</f>
        <v>0.51</v>
      </c>
      <c r="W59" s="233"/>
      <c r="X59" s="233"/>
      <c r="Y59" s="233"/>
      <c r="AG59" t="s">
        <v>111</v>
      </c>
    </row>
    <row r="60" spans="1:60" outlineLevel="1" x14ac:dyDescent="0.2">
      <c r="A60" s="247">
        <v>19</v>
      </c>
      <c r="B60" s="248" t="s">
        <v>237</v>
      </c>
      <c r="C60" s="254" t="s">
        <v>238</v>
      </c>
      <c r="D60" s="249" t="s">
        <v>114</v>
      </c>
      <c r="E60" s="250">
        <v>5</v>
      </c>
      <c r="F60" s="251"/>
      <c r="G60" s="252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21</v>
      </c>
      <c r="M60" s="230">
        <f>G60*(1+L60/100)</f>
        <v>0</v>
      </c>
      <c r="N60" s="229">
        <v>7.2999999999999996E-4</v>
      </c>
      <c r="O60" s="229">
        <f>ROUND(E60*N60,2)</f>
        <v>0</v>
      </c>
      <c r="P60" s="229">
        <v>0</v>
      </c>
      <c r="Q60" s="229">
        <f>ROUND(E60*P60,2)</f>
        <v>0</v>
      </c>
      <c r="R60" s="230"/>
      <c r="S60" s="230" t="s">
        <v>177</v>
      </c>
      <c r="T60" s="230" t="s">
        <v>177</v>
      </c>
      <c r="U60" s="230">
        <v>0.10100000000000001</v>
      </c>
      <c r="V60" s="230">
        <f>ROUND(E60*U60,2)</f>
        <v>0.51</v>
      </c>
      <c r="W60" s="230"/>
      <c r="X60" s="230" t="s">
        <v>117</v>
      </c>
      <c r="Y60" s="230" t="s">
        <v>118</v>
      </c>
      <c r="Z60" s="210"/>
      <c r="AA60" s="210"/>
      <c r="AB60" s="210"/>
      <c r="AC60" s="210"/>
      <c r="AD60" s="210"/>
      <c r="AE60" s="210"/>
      <c r="AF60" s="210"/>
      <c r="AG60" s="210" t="s">
        <v>160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x14ac:dyDescent="0.2">
      <c r="A61" s="234" t="s">
        <v>110</v>
      </c>
      <c r="B61" s="235" t="s">
        <v>74</v>
      </c>
      <c r="C61" s="253" t="s">
        <v>75</v>
      </c>
      <c r="D61" s="236"/>
      <c r="E61" s="237"/>
      <c r="F61" s="238"/>
      <c r="G61" s="239">
        <f>SUMIF(AG62:AG72,"&lt;&gt;NOR",G62:G72)</f>
        <v>0</v>
      </c>
      <c r="H61" s="233"/>
      <c r="I61" s="233">
        <f>SUM(I62:I72)</f>
        <v>0</v>
      </c>
      <c r="J61" s="233"/>
      <c r="K61" s="233">
        <f>SUM(K62:K72)</f>
        <v>0</v>
      </c>
      <c r="L61" s="233"/>
      <c r="M61" s="233">
        <f>SUM(M62:M72)</f>
        <v>0</v>
      </c>
      <c r="N61" s="232"/>
      <c r="O61" s="232">
        <f>SUM(O62:O72)</f>
        <v>1.6199999999999999</v>
      </c>
      <c r="P61" s="232"/>
      <c r="Q61" s="232">
        <f>SUM(Q62:Q72)</f>
        <v>0</v>
      </c>
      <c r="R61" s="233"/>
      <c r="S61" s="233"/>
      <c r="T61" s="233"/>
      <c r="U61" s="233"/>
      <c r="V61" s="233">
        <f>SUM(V62:V72)</f>
        <v>0.91999999999999993</v>
      </c>
      <c r="W61" s="233"/>
      <c r="X61" s="233"/>
      <c r="Y61" s="233"/>
      <c r="AG61" t="s">
        <v>111</v>
      </c>
    </row>
    <row r="62" spans="1:60" ht="22.5" outlineLevel="1" x14ac:dyDescent="0.2">
      <c r="A62" s="241">
        <v>20</v>
      </c>
      <c r="B62" s="242" t="s">
        <v>239</v>
      </c>
      <c r="C62" s="255" t="s">
        <v>240</v>
      </c>
      <c r="D62" s="243" t="s">
        <v>150</v>
      </c>
      <c r="E62" s="244">
        <v>3.1850000000000001</v>
      </c>
      <c r="F62" s="245"/>
      <c r="G62" s="246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21</v>
      </c>
      <c r="M62" s="230">
        <f>G62*(1+L62/100)</f>
        <v>0</v>
      </c>
      <c r="N62" s="229">
        <v>0.378</v>
      </c>
      <c r="O62" s="229">
        <f>ROUND(E62*N62,2)</f>
        <v>1.2</v>
      </c>
      <c r="P62" s="229">
        <v>0</v>
      </c>
      <c r="Q62" s="229">
        <f>ROUND(E62*P62,2)</f>
        <v>0</v>
      </c>
      <c r="R62" s="230"/>
      <c r="S62" s="230" t="s">
        <v>177</v>
      </c>
      <c r="T62" s="230" t="s">
        <v>177</v>
      </c>
      <c r="U62" s="230">
        <v>2.5999999999999999E-2</v>
      </c>
      <c r="V62" s="230">
        <f>ROUND(E62*U62,2)</f>
        <v>0.08</v>
      </c>
      <c r="W62" s="230"/>
      <c r="X62" s="230" t="s">
        <v>117</v>
      </c>
      <c r="Y62" s="230" t="s">
        <v>118</v>
      </c>
      <c r="Z62" s="210"/>
      <c r="AA62" s="210"/>
      <c r="AB62" s="210"/>
      <c r="AC62" s="210"/>
      <c r="AD62" s="210"/>
      <c r="AE62" s="210"/>
      <c r="AF62" s="210"/>
      <c r="AG62" s="210" t="s">
        <v>160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2" x14ac:dyDescent="0.2">
      <c r="A63" s="227"/>
      <c r="B63" s="228"/>
      <c r="C63" s="267" t="s">
        <v>241</v>
      </c>
      <c r="D63" s="263"/>
      <c r="E63" s="264">
        <v>4.1849999999999996</v>
      </c>
      <c r="F63" s="230"/>
      <c r="G63" s="230"/>
      <c r="H63" s="230"/>
      <c r="I63" s="230"/>
      <c r="J63" s="230"/>
      <c r="K63" s="230"/>
      <c r="L63" s="230"/>
      <c r="M63" s="230"/>
      <c r="N63" s="229"/>
      <c r="O63" s="229"/>
      <c r="P63" s="229"/>
      <c r="Q63" s="229"/>
      <c r="R63" s="230"/>
      <c r="S63" s="230"/>
      <c r="T63" s="230"/>
      <c r="U63" s="230"/>
      <c r="V63" s="230"/>
      <c r="W63" s="230"/>
      <c r="X63" s="230"/>
      <c r="Y63" s="230"/>
      <c r="Z63" s="210"/>
      <c r="AA63" s="210"/>
      <c r="AB63" s="210"/>
      <c r="AC63" s="210"/>
      <c r="AD63" s="210"/>
      <c r="AE63" s="210"/>
      <c r="AF63" s="210"/>
      <c r="AG63" s="210" t="s">
        <v>179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3" x14ac:dyDescent="0.2">
      <c r="A64" s="227"/>
      <c r="B64" s="228"/>
      <c r="C64" s="267" t="s">
        <v>242</v>
      </c>
      <c r="D64" s="263"/>
      <c r="E64" s="264">
        <v>-1</v>
      </c>
      <c r="F64" s="230"/>
      <c r="G64" s="230"/>
      <c r="H64" s="230"/>
      <c r="I64" s="230"/>
      <c r="J64" s="230"/>
      <c r="K64" s="230"/>
      <c r="L64" s="230"/>
      <c r="M64" s="230"/>
      <c r="N64" s="229"/>
      <c r="O64" s="229"/>
      <c r="P64" s="229"/>
      <c r="Q64" s="229"/>
      <c r="R64" s="230"/>
      <c r="S64" s="230"/>
      <c r="T64" s="230"/>
      <c r="U64" s="230"/>
      <c r="V64" s="230"/>
      <c r="W64" s="230"/>
      <c r="X64" s="230"/>
      <c r="Y64" s="230"/>
      <c r="Z64" s="210"/>
      <c r="AA64" s="210"/>
      <c r="AB64" s="210"/>
      <c r="AC64" s="210"/>
      <c r="AD64" s="210"/>
      <c r="AE64" s="210"/>
      <c r="AF64" s="210"/>
      <c r="AG64" s="210" t="s">
        <v>179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41">
        <v>21</v>
      </c>
      <c r="B65" s="242" t="s">
        <v>243</v>
      </c>
      <c r="C65" s="255" t="s">
        <v>244</v>
      </c>
      <c r="D65" s="243" t="s">
        <v>150</v>
      </c>
      <c r="E65" s="244">
        <v>1.86</v>
      </c>
      <c r="F65" s="245"/>
      <c r="G65" s="246">
        <f>ROUND(E65*F65,2)</f>
        <v>0</v>
      </c>
      <c r="H65" s="231"/>
      <c r="I65" s="230">
        <f>ROUND(E65*H65,2)</f>
        <v>0</v>
      </c>
      <c r="J65" s="231"/>
      <c r="K65" s="230">
        <f>ROUND(E65*J65,2)</f>
        <v>0</v>
      </c>
      <c r="L65" s="230">
        <v>21</v>
      </c>
      <c r="M65" s="230">
        <f>G65*(1+L65/100)</f>
        <v>0</v>
      </c>
      <c r="N65" s="229">
        <v>7.3899999999999993E-2</v>
      </c>
      <c r="O65" s="229">
        <f>ROUND(E65*N65,2)</f>
        <v>0.14000000000000001</v>
      </c>
      <c r="P65" s="229">
        <v>0</v>
      </c>
      <c r="Q65" s="229">
        <f>ROUND(E65*P65,2)</f>
        <v>0</v>
      </c>
      <c r="R65" s="230"/>
      <c r="S65" s="230" t="s">
        <v>177</v>
      </c>
      <c r="T65" s="230" t="s">
        <v>177</v>
      </c>
      <c r="U65" s="230">
        <v>0.45200000000000001</v>
      </c>
      <c r="V65" s="230">
        <f>ROUND(E65*U65,2)</f>
        <v>0.84</v>
      </c>
      <c r="W65" s="230"/>
      <c r="X65" s="230" t="s">
        <v>117</v>
      </c>
      <c r="Y65" s="230" t="s">
        <v>118</v>
      </c>
      <c r="Z65" s="210"/>
      <c r="AA65" s="210"/>
      <c r="AB65" s="210"/>
      <c r="AC65" s="210"/>
      <c r="AD65" s="210"/>
      <c r="AE65" s="210"/>
      <c r="AF65" s="210"/>
      <c r="AG65" s="210" t="s">
        <v>160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2" x14ac:dyDescent="0.2">
      <c r="A66" s="227"/>
      <c r="B66" s="228"/>
      <c r="C66" s="267" t="s">
        <v>245</v>
      </c>
      <c r="D66" s="263"/>
      <c r="E66" s="264">
        <v>2.86</v>
      </c>
      <c r="F66" s="230"/>
      <c r="G66" s="230"/>
      <c r="H66" s="230"/>
      <c r="I66" s="230"/>
      <c r="J66" s="230"/>
      <c r="K66" s="230"/>
      <c r="L66" s="230"/>
      <c r="M66" s="230"/>
      <c r="N66" s="229"/>
      <c r="O66" s="229"/>
      <c r="P66" s="229"/>
      <c r="Q66" s="229"/>
      <c r="R66" s="230"/>
      <c r="S66" s="230"/>
      <c r="T66" s="230"/>
      <c r="U66" s="230"/>
      <c r="V66" s="230"/>
      <c r="W66" s="230"/>
      <c r="X66" s="230"/>
      <c r="Y66" s="230"/>
      <c r="Z66" s="210"/>
      <c r="AA66" s="210"/>
      <c r="AB66" s="210"/>
      <c r="AC66" s="210"/>
      <c r="AD66" s="210"/>
      <c r="AE66" s="210"/>
      <c r="AF66" s="210"/>
      <c r="AG66" s="210" t="s">
        <v>179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3" x14ac:dyDescent="0.2">
      <c r="A67" s="227"/>
      <c r="B67" s="228"/>
      <c r="C67" s="267" t="s">
        <v>242</v>
      </c>
      <c r="D67" s="263"/>
      <c r="E67" s="264">
        <v>-1</v>
      </c>
      <c r="F67" s="230"/>
      <c r="G67" s="230"/>
      <c r="H67" s="230"/>
      <c r="I67" s="230"/>
      <c r="J67" s="230"/>
      <c r="K67" s="230"/>
      <c r="L67" s="230"/>
      <c r="M67" s="230"/>
      <c r="N67" s="229"/>
      <c r="O67" s="229"/>
      <c r="P67" s="229"/>
      <c r="Q67" s="229"/>
      <c r="R67" s="230"/>
      <c r="S67" s="230"/>
      <c r="T67" s="230"/>
      <c r="U67" s="230"/>
      <c r="V67" s="230"/>
      <c r="W67" s="230"/>
      <c r="X67" s="230"/>
      <c r="Y67" s="230"/>
      <c r="Z67" s="210"/>
      <c r="AA67" s="210"/>
      <c r="AB67" s="210"/>
      <c r="AC67" s="210"/>
      <c r="AD67" s="210"/>
      <c r="AE67" s="210"/>
      <c r="AF67" s="210"/>
      <c r="AG67" s="210" t="s">
        <v>179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41">
        <v>22</v>
      </c>
      <c r="B68" s="242" t="s">
        <v>246</v>
      </c>
      <c r="C68" s="255" t="s">
        <v>247</v>
      </c>
      <c r="D68" s="243" t="s">
        <v>150</v>
      </c>
      <c r="E68" s="244">
        <v>2.1389999999999998</v>
      </c>
      <c r="F68" s="245"/>
      <c r="G68" s="246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21</v>
      </c>
      <c r="M68" s="230">
        <f>G68*(1+L68/100)</f>
        <v>0</v>
      </c>
      <c r="N68" s="229">
        <v>0.13100000000000001</v>
      </c>
      <c r="O68" s="229">
        <f>ROUND(E68*N68,2)</f>
        <v>0.28000000000000003</v>
      </c>
      <c r="P68" s="229">
        <v>0</v>
      </c>
      <c r="Q68" s="229">
        <f>ROUND(E68*P68,2)</f>
        <v>0</v>
      </c>
      <c r="R68" s="230" t="s">
        <v>215</v>
      </c>
      <c r="S68" s="230" t="s">
        <v>177</v>
      </c>
      <c r="T68" s="230" t="s">
        <v>177</v>
      </c>
      <c r="U68" s="230">
        <v>0</v>
      </c>
      <c r="V68" s="230">
        <f>ROUND(E68*U68,2)</f>
        <v>0</v>
      </c>
      <c r="W68" s="230"/>
      <c r="X68" s="230" t="s">
        <v>165</v>
      </c>
      <c r="Y68" s="230" t="s">
        <v>118</v>
      </c>
      <c r="Z68" s="210"/>
      <c r="AA68" s="210"/>
      <c r="AB68" s="210"/>
      <c r="AC68" s="210"/>
      <c r="AD68" s="210"/>
      <c r="AE68" s="210"/>
      <c r="AF68" s="210"/>
      <c r="AG68" s="210" t="s">
        <v>216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2" x14ac:dyDescent="0.2">
      <c r="A69" s="227"/>
      <c r="B69" s="228"/>
      <c r="C69" s="267" t="s">
        <v>245</v>
      </c>
      <c r="D69" s="263"/>
      <c r="E69" s="264">
        <v>2.86</v>
      </c>
      <c r="F69" s="230"/>
      <c r="G69" s="230"/>
      <c r="H69" s="230"/>
      <c r="I69" s="230"/>
      <c r="J69" s="230"/>
      <c r="K69" s="230"/>
      <c r="L69" s="230"/>
      <c r="M69" s="230"/>
      <c r="N69" s="229"/>
      <c r="O69" s="229"/>
      <c r="P69" s="229"/>
      <c r="Q69" s="229"/>
      <c r="R69" s="230"/>
      <c r="S69" s="230"/>
      <c r="T69" s="230"/>
      <c r="U69" s="230"/>
      <c r="V69" s="230"/>
      <c r="W69" s="230"/>
      <c r="X69" s="230"/>
      <c r="Y69" s="230"/>
      <c r="Z69" s="210"/>
      <c r="AA69" s="210"/>
      <c r="AB69" s="210"/>
      <c r="AC69" s="210"/>
      <c r="AD69" s="210"/>
      <c r="AE69" s="210"/>
      <c r="AF69" s="210"/>
      <c r="AG69" s="210" t="s">
        <v>179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3" x14ac:dyDescent="0.2">
      <c r="A70" s="227"/>
      <c r="B70" s="228"/>
      <c r="C70" s="267" t="s">
        <v>242</v>
      </c>
      <c r="D70" s="263"/>
      <c r="E70" s="264">
        <v>-1</v>
      </c>
      <c r="F70" s="230"/>
      <c r="G70" s="230"/>
      <c r="H70" s="230"/>
      <c r="I70" s="230"/>
      <c r="J70" s="230"/>
      <c r="K70" s="230"/>
      <c r="L70" s="230"/>
      <c r="M70" s="230"/>
      <c r="N70" s="229"/>
      <c r="O70" s="229"/>
      <c r="P70" s="229"/>
      <c r="Q70" s="229"/>
      <c r="R70" s="230"/>
      <c r="S70" s="230"/>
      <c r="T70" s="230"/>
      <c r="U70" s="230"/>
      <c r="V70" s="230"/>
      <c r="W70" s="230"/>
      <c r="X70" s="230"/>
      <c r="Y70" s="230"/>
      <c r="Z70" s="210"/>
      <c r="AA70" s="210"/>
      <c r="AB70" s="210"/>
      <c r="AC70" s="210"/>
      <c r="AD70" s="210"/>
      <c r="AE70" s="210"/>
      <c r="AF70" s="210"/>
      <c r="AG70" s="210" t="s">
        <v>179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3" x14ac:dyDescent="0.2">
      <c r="A71" s="227"/>
      <c r="B71" s="228"/>
      <c r="C71" s="268" t="s">
        <v>248</v>
      </c>
      <c r="D71" s="265"/>
      <c r="E71" s="266">
        <v>0.27900000000000003</v>
      </c>
      <c r="F71" s="230"/>
      <c r="G71" s="230"/>
      <c r="H71" s="230"/>
      <c r="I71" s="230"/>
      <c r="J71" s="230"/>
      <c r="K71" s="230"/>
      <c r="L71" s="230"/>
      <c r="M71" s="230"/>
      <c r="N71" s="229"/>
      <c r="O71" s="229"/>
      <c r="P71" s="229"/>
      <c r="Q71" s="229"/>
      <c r="R71" s="230"/>
      <c r="S71" s="230"/>
      <c r="T71" s="230"/>
      <c r="U71" s="230"/>
      <c r="V71" s="230"/>
      <c r="W71" s="230"/>
      <c r="X71" s="230"/>
      <c r="Y71" s="230"/>
      <c r="Z71" s="210"/>
      <c r="AA71" s="210"/>
      <c r="AB71" s="210"/>
      <c r="AC71" s="210"/>
      <c r="AD71" s="210"/>
      <c r="AE71" s="210"/>
      <c r="AF71" s="210"/>
      <c r="AG71" s="210" t="s">
        <v>179</v>
      </c>
      <c r="AH71" s="210">
        <v>4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3" x14ac:dyDescent="0.2">
      <c r="A72" s="227"/>
      <c r="B72" s="228"/>
      <c r="C72" s="268" t="s">
        <v>249</v>
      </c>
      <c r="D72" s="265"/>
      <c r="E72" s="266"/>
      <c r="F72" s="230"/>
      <c r="G72" s="230"/>
      <c r="H72" s="230"/>
      <c r="I72" s="230"/>
      <c r="J72" s="230"/>
      <c r="K72" s="230"/>
      <c r="L72" s="230"/>
      <c r="M72" s="230"/>
      <c r="N72" s="229"/>
      <c r="O72" s="229"/>
      <c r="P72" s="229"/>
      <c r="Q72" s="229"/>
      <c r="R72" s="230"/>
      <c r="S72" s="230"/>
      <c r="T72" s="230"/>
      <c r="U72" s="230"/>
      <c r="V72" s="230"/>
      <c r="W72" s="230"/>
      <c r="X72" s="230"/>
      <c r="Y72" s="230"/>
      <c r="Z72" s="210"/>
      <c r="AA72" s="210"/>
      <c r="AB72" s="210"/>
      <c r="AC72" s="210"/>
      <c r="AD72" s="210"/>
      <c r="AE72" s="210"/>
      <c r="AF72" s="210"/>
      <c r="AG72" s="210" t="s">
        <v>179</v>
      </c>
      <c r="AH72" s="210">
        <v>4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x14ac:dyDescent="0.2">
      <c r="A73" s="234" t="s">
        <v>110</v>
      </c>
      <c r="B73" s="235" t="s">
        <v>76</v>
      </c>
      <c r="C73" s="253" t="s">
        <v>77</v>
      </c>
      <c r="D73" s="236"/>
      <c r="E73" s="237"/>
      <c r="F73" s="238"/>
      <c r="G73" s="239">
        <f>SUMIF(AG74:AG93,"&lt;&gt;NOR",G74:G93)</f>
        <v>0</v>
      </c>
      <c r="H73" s="233"/>
      <c r="I73" s="233">
        <f>SUM(I74:I93)</f>
        <v>0</v>
      </c>
      <c r="J73" s="233"/>
      <c r="K73" s="233">
        <f>SUM(K74:K93)</f>
        <v>0</v>
      </c>
      <c r="L73" s="233"/>
      <c r="M73" s="233">
        <f>SUM(M74:M93)</f>
        <v>0</v>
      </c>
      <c r="N73" s="232"/>
      <c r="O73" s="232">
        <f>SUM(O74:O93)</f>
        <v>1.5</v>
      </c>
      <c r="P73" s="232"/>
      <c r="Q73" s="232">
        <f>SUM(Q74:Q93)</f>
        <v>0</v>
      </c>
      <c r="R73" s="233"/>
      <c r="S73" s="233"/>
      <c r="T73" s="233"/>
      <c r="U73" s="233"/>
      <c r="V73" s="233">
        <f>SUM(V74:V93)</f>
        <v>2.2599999999999998</v>
      </c>
      <c r="W73" s="233"/>
      <c r="X73" s="233"/>
      <c r="Y73" s="233"/>
      <c r="AG73" t="s">
        <v>111</v>
      </c>
    </row>
    <row r="74" spans="1:60" outlineLevel="1" x14ac:dyDescent="0.2">
      <c r="A74" s="247">
        <v>23</v>
      </c>
      <c r="B74" s="248" t="s">
        <v>250</v>
      </c>
      <c r="C74" s="254" t="s">
        <v>251</v>
      </c>
      <c r="D74" s="249" t="s">
        <v>223</v>
      </c>
      <c r="E74" s="250">
        <v>1</v>
      </c>
      <c r="F74" s="251"/>
      <c r="G74" s="252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21</v>
      </c>
      <c r="M74" s="230">
        <f>G74*(1+L74/100)</f>
        <v>0</v>
      </c>
      <c r="N74" s="229">
        <v>0.25080000000000002</v>
      </c>
      <c r="O74" s="229">
        <f>ROUND(E74*N74,2)</f>
        <v>0.25</v>
      </c>
      <c r="P74" s="229">
        <v>0</v>
      </c>
      <c r="Q74" s="229">
        <f>ROUND(E74*P74,2)</f>
        <v>0</v>
      </c>
      <c r="R74" s="230"/>
      <c r="S74" s="230" t="s">
        <v>177</v>
      </c>
      <c r="T74" s="230" t="s">
        <v>177</v>
      </c>
      <c r="U74" s="230">
        <v>0.81799999999999995</v>
      </c>
      <c r="V74" s="230">
        <f>ROUND(E74*U74,2)</f>
        <v>0.82</v>
      </c>
      <c r="W74" s="230"/>
      <c r="X74" s="230" t="s">
        <v>117</v>
      </c>
      <c r="Y74" s="230" t="s">
        <v>118</v>
      </c>
      <c r="Z74" s="210"/>
      <c r="AA74" s="210"/>
      <c r="AB74" s="210"/>
      <c r="AC74" s="210"/>
      <c r="AD74" s="210"/>
      <c r="AE74" s="210"/>
      <c r="AF74" s="210"/>
      <c r="AG74" s="210" t="s">
        <v>160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ht="22.5" outlineLevel="1" x14ac:dyDescent="0.2">
      <c r="A75" s="241">
        <v>24</v>
      </c>
      <c r="B75" s="242" t="s">
        <v>252</v>
      </c>
      <c r="C75" s="255" t="s">
        <v>253</v>
      </c>
      <c r="D75" s="243" t="s">
        <v>223</v>
      </c>
      <c r="E75" s="244">
        <v>2</v>
      </c>
      <c r="F75" s="245"/>
      <c r="G75" s="246">
        <f>ROUND(E75*F75,2)</f>
        <v>0</v>
      </c>
      <c r="H75" s="231"/>
      <c r="I75" s="230">
        <f>ROUND(E75*H75,2)</f>
        <v>0</v>
      </c>
      <c r="J75" s="231"/>
      <c r="K75" s="230">
        <f>ROUND(E75*J75,2)</f>
        <v>0</v>
      </c>
      <c r="L75" s="230">
        <v>21</v>
      </c>
      <c r="M75" s="230">
        <f>G75*(1+L75/100)</f>
        <v>0</v>
      </c>
      <c r="N75" s="229">
        <v>0</v>
      </c>
      <c r="O75" s="229">
        <f>ROUND(E75*N75,2)</f>
        <v>0</v>
      </c>
      <c r="P75" s="229">
        <v>0</v>
      </c>
      <c r="Q75" s="229">
        <f>ROUND(E75*P75,2)</f>
        <v>0</v>
      </c>
      <c r="R75" s="230"/>
      <c r="S75" s="230" t="s">
        <v>177</v>
      </c>
      <c r="T75" s="230" t="s">
        <v>177</v>
      </c>
      <c r="U75" s="230">
        <v>0.2</v>
      </c>
      <c r="V75" s="230">
        <f>ROUND(E75*U75,2)</f>
        <v>0.4</v>
      </c>
      <c r="W75" s="230"/>
      <c r="X75" s="230" t="s">
        <v>117</v>
      </c>
      <c r="Y75" s="230" t="s">
        <v>118</v>
      </c>
      <c r="Z75" s="210"/>
      <c r="AA75" s="210"/>
      <c r="AB75" s="210"/>
      <c r="AC75" s="210"/>
      <c r="AD75" s="210"/>
      <c r="AE75" s="210"/>
      <c r="AF75" s="210"/>
      <c r="AG75" s="210" t="s">
        <v>160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2" x14ac:dyDescent="0.2">
      <c r="A76" s="227"/>
      <c r="B76" s="228"/>
      <c r="C76" s="267" t="s">
        <v>254</v>
      </c>
      <c r="D76" s="263"/>
      <c r="E76" s="264">
        <v>1</v>
      </c>
      <c r="F76" s="230"/>
      <c r="G76" s="230"/>
      <c r="H76" s="230"/>
      <c r="I76" s="230"/>
      <c r="J76" s="230"/>
      <c r="K76" s="230"/>
      <c r="L76" s="230"/>
      <c r="M76" s="230"/>
      <c r="N76" s="229"/>
      <c r="O76" s="229"/>
      <c r="P76" s="229"/>
      <c r="Q76" s="229"/>
      <c r="R76" s="230"/>
      <c r="S76" s="230"/>
      <c r="T76" s="230"/>
      <c r="U76" s="230"/>
      <c r="V76" s="230"/>
      <c r="W76" s="230"/>
      <c r="X76" s="230"/>
      <c r="Y76" s="230"/>
      <c r="Z76" s="210"/>
      <c r="AA76" s="210"/>
      <c r="AB76" s="210"/>
      <c r="AC76" s="210"/>
      <c r="AD76" s="210"/>
      <c r="AE76" s="210"/>
      <c r="AF76" s="210"/>
      <c r="AG76" s="210" t="s">
        <v>179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3" x14ac:dyDescent="0.2">
      <c r="A77" s="227"/>
      <c r="B77" s="228"/>
      <c r="C77" s="267" t="s">
        <v>255</v>
      </c>
      <c r="D77" s="263"/>
      <c r="E77" s="264">
        <v>1</v>
      </c>
      <c r="F77" s="230"/>
      <c r="G77" s="230"/>
      <c r="H77" s="230"/>
      <c r="I77" s="230"/>
      <c r="J77" s="230"/>
      <c r="K77" s="230"/>
      <c r="L77" s="230"/>
      <c r="M77" s="230"/>
      <c r="N77" s="229"/>
      <c r="O77" s="229"/>
      <c r="P77" s="229"/>
      <c r="Q77" s="229"/>
      <c r="R77" s="230"/>
      <c r="S77" s="230"/>
      <c r="T77" s="230"/>
      <c r="U77" s="230"/>
      <c r="V77" s="230"/>
      <c r="W77" s="230"/>
      <c r="X77" s="230"/>
      <c r="Y77" s="230"/>
      <c r="Z77" s="210"/>
      <c r="AA77" s="210"/>
      <c r="AB77" s="210"/>
      <c r="AC77" s="210"/>
      <c r="AD77" s="210"/>
      <c r="AE77" s="210"/>
      <c r="AF77" s="210"/>
      <c r="AG77" s="210" t="s">
        <v>179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ht="22.5" outlineLevel="1" x14ac:dyDescent="0.2">
      <c r="A78" s="241">
        <v>25</v>
      </c>
      <c r="B78" s="242" t="s">
        <v>256</v>
      </c>
      <c r="C78" s="255" t="s">
        <v>257</v>
      </c>
      <c r="D78" s="243" t="s">
        <v>114</v>
      </c>
      <c r="E78" s="244">
        <v>4.9000000000000004</v>
      </c>
      <c r="F78" s="245"/>
      <c r="G78" s="246">
        <f>ROUND(E78*F78,2)</f>
        <v>0</v>
      </c>
      <c r="H78" s="231"/>
      <c r="I78" s="230">
        <f>ROUND(E78*H78,2)</f>
        <v>0</v>
      </c>
      <c r="J78" s="231"/>
      <c r="K78" s="230">
        <f>ROUND(E78*J78,2)</f>
        <v>0</v>
      </c>
      <c r="L78" s="230">
        <v>21</v>
      </c>
      <c r="M78" s="230">
        <f>G78*(1+L78/100)</f>
        <v>0</v>
      </c>
      <c r="N78" s="229">
        <v>0.12472</v>
      </c>
      <c r="O78" s="229">
        <f>ROUND(E78*N78,2)</f>
        <v>0.61</v>
      </c>
      <c r="P78" s="229">
        <v>0</v>
      </c>
      <c r="Q78" s="229">
        <f>ROUND(E78*P78,2)</f>
        <v>0</v>
      </c>
      <c r="R78" s="230"/>
      <c r="S78" s="230" t="s">
        <v>177</v>
      </c>
      <c r="T78" s="230" t="s">
        <v>177</v>
      </c>
      <c r="U78" s="230">
        <v>0.14000000000000001</v>
      </c>
      <c r="V78" s="230">
        <f>ROUND(E78*U78,2)</f>
        <v>0.69</v>
      </c>
      <c r="W78" s="230"/>
      <c r="X78" s="230" t="s">
        <v>117</v>
      </c>
      <c r="Y78" s="230" t="s">
        <v>118</v>
      </c>
      <c r="Z78" s="210"/>
      <c r="AA78" s="210"/>
      <c r="AB78" s="210"/>
      <c r="AC78" s="210"/>
      <c r="AD78" s="210"/>
      <c r="AE78" s="210"/>
      <c r="AF78" s="210"/>
      <c r="AG78" s="210" t="s">
        <v>160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2" x14ac:dyDescent="0.2">
      <c r="A79" s="227"/>
      <c r="B79" s="228"/>
      <c r="C79" s="267" t="s">
        <v>258</v>
      </c>
      <c r="D79" s="263"/>
      <c r="E79" s="264">
        <v>4.9000000000000004</v>
      </c>
      <c r="F79" s="230"/>
      <c r="G79" s="230"/>
      <c r="H79" s="230"/>
      <c r="I79" s="230"/>
      <c r="J79" s="230"/>
      <c r="K79" s="230"/>
      <c r="L79" s="230"/>
      <c r="M79" s="230"/>
      <c r="N79" s="229"/>
      <c r="O79" s="229"/>
      <c r="P79" s="229"/>
      <c r="Q79" s="229"/>
      <c r="R79" s="230"/>
      <c r="S79" s="230"/>
      <c r="T79" s="230"/>
      <c r="U79" s="230"/>
      <c r="V79" s="230"/>
      <c r="W79" s="230"/>
      <c r="X79" s="230"/>
      <c r="Y79" s="230"/>
      <c r="Z79" s="210"/>
      <c r="AA79" s="210"/>
      <c r="AB79" s="210"/>
      <c r="AC79" s="210"/>
      <c r="AD79" s="210"/>
      <c r="AE79" s="210"/>
      <c r="AF79" s="210"/>
      <c r="AG79" s="210" t="s">
        <v>179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41">
        <v>26</v>
      </c>
      <c r="B80" s="242" t="s">
        <v>259</v>
      </c>
      <c r="C80" s="255" t="s">
        <v>260</v>
      </c>
      <c r="D80" s="243" t="s">
        <v>147</v>
      </c>
      <c r="E80" s="244">
        <v>0.245</v>
      </c>
      <c r="F80" s="245"/>
      <c r="G80" s="246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21</v>
      </c>
      <c r="M80" s="230">
        <f>G80*(1+L80/100)</f>
        <v>0</v>
      </c>
      <c r="N80" s="229">
        <v>2.5249999999999999</v>
      </c>
      <c r="O80" s="229">
        <f>ROUND(E80*N80,2)</f>
        <v>0.62</v>
      </c>
      <c r="P80" s="229">
        <v>0</v>
      </c>
      <c r="Q80" s="229">
        <f>ROUND(E80*P80,2)</f>
        <v>0</v>
      </c>
      <c r="R80" s="230"/>
      <c r="S80" s="230" t="s">
        <v>177</v>
      </c>
      <c r="T80" s="230" t="s">
        <v>177</v>
      </c>
      <c r="U80" s="230">
        <v>1.4419999999999999</v>
      </c>
      <c r="V80" s="230">
        <f>ROUND(E80*U80,2)</f>
        <v>0.35</v>
      </c>
      <c r="W80" s="230"/>
      <c r="X80" s="230" t="s">
        <v>117</v>
      </c>
      <c r="Y80" s="230" t="s">
        <v>118</v>
      </c>
      <c r="Z80" s="210"/>
      <c r="AA80" s="210"/>
      <c r="AB80" s="210"/>
      <c r="AC80" s="210"/>
      <c r="AD80" s="210"/>
      <c r="AE80" s="210"/>
      <c r="AF80" s="210"/>
      <c r="AG80" s="210" t="s">
        <v>160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2" x14ac:dyDescent="0.2">
      <c r="A81" s="227"/>
      <c r="B81" s="228"/>
      <c r="C81" s="267" t="s">
        <v>261</v>
      </c>
      <c r="D81" s="263"/>
      <c r="E81" s="264">
        <v>0.245</v>
      </c>
      <c r="F81" s="230"/>
      <c r="G81" s="230"/>
      <c r="H81" s="230"/>
      <c r="I81" s="230"/>
      <c r="J81" s="230"/>
      <c r="K81" s="230"/>
      <c r="L81" s="230"/>
      <c r="M81" s="230"/>
      <c r="N81" s="229"/>
      <c r="O81" s="229"/>
      <c r="P81" s="229"/>
      <c r="Q81" s="229"/>
      <c r="R81" s="230"/>
      <c r="S81" s="230"/>
      <c r="T81" s="230"/>
      <c r="U81" s="230"/>
      <c r="V81" s="230"/>
      <c r="W81" s="230"/>
      <c r="X81" s="230"/>
      <c r="Y81" s="230"/>
      <c r="Z81" s="210"/>
      <c r="AA81" s="210"/>
      <c r="AB81" s="210"/>
      <c r="AC81" s="210"/>
      <c r="AD81" s="210"/>
      <c r="AE81" s="210"/>
      <c r="AF81" s="210"/>
      <c r="AG81" s="210" t="s">
        <v>179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41">
        <v>27</v>
      </c>
      <c r="B82" s="242" t="s">
        <v>262</v>
      </c>
      <c r="C82" s="255" t="s">
        <v>263</v>
      </c>
      <c r="D82" s="243" t="s">
        <v>223</v>
      </c>
      <c r="E82" s="244">
        <v>2</v>
      </c>
      <c r="F82" s="245"/>
      <c r="G82" s="246">
        <f>ROUND(E82*F82,2)</f>
        <v>0</v>
      </c>
      <c r="H82" s="231"/>
      <c r="I82" s="230">
        <f>ROUND(E82*H82,2)</f>
        <v>0</v>
      </c>
      <c r="J82" s="231"/>
      <c r="K82" s="230">
        <f>ROUND(E82*J82,2)</f>
        <v>0</v>
      </c>
      <c r="L82" s="230">
        <v>21</v>
      </c>
      <c r="M82" s="230">
        <f>G82*(1+L82/100)</f>
        <v>0</v>
      </c>
      <c r="N82" s="229">
        <v>0</v>
      </c>
      <c r="O82" s="229">
        <f>ROUND(E82*N82,2)</f>
        <v>0</v>
      </c>
      <c r="P82" s="229">
        <v>0</v>
      </c>
      <c r="Q82" s="229">
        <f>ROUND(E82*P82,2)</f>
        <v>0</v>
      </c>
      <c r="R82" s="230"/>
      <c r="S82" s="230" t="s">
        <v>115</v>
      </c>
      <c r="T82" s="230" t="s">
        <v>116</v>
      </c>
      <c r="U82" s="230">
        <v>0</v>
      </c>
      <c r="V82" s="230">
        <f>ROUND(E82*U82,2)</f>
        <v>0</v>
      </c>
      <c r="W82" s="230"/>
      <c r="X82" s="230" t="s">
        <v>117</v>
      </c>
      <c r="Y82" s="230" t="s">
        <v>118</v>
      </c>
      <c r="Z82" s="210"/>
      <c r="AA82" s="210"/>
      <c r="AB82" s="210"/>
      <c r="AC82" s="210"/>
      <c r="AD82" s="210"/>
      <c r="AE82" s="210"/>
      <c r="AF82" s="210"/>
      <c r="AG82" s="210" t="s">
        <v>160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2" x14ac:dyDescent="0.2">
      <c r="A83" s="227"/>
      <c r="B83" s="228"/>
      <c r="C83" s="267" t="s">
        <v>70</v>
      </c>
      <c r="D83" s="263"/>
      <c r="E83" s="264">
        <v>2</v>
      </c>
      <c r="F83" s="230"/>
      <c r="G83" s="230"/>
      <c r="H83" s="230"/>
      <c r="I83" s="230"/>
      <c r="J83" s="230"/>
      <c r="K83" s="230"/>
      <c r="L83" s="230"/>
      <c r="M83" s="230"/>
      <c r="N83" s="229"/>
      <c r="O83" s="229"/>
      <c r="P83" s="229"/>
      <c r="Q83" s="229"/>
      <c r="R83" s="230"/>
      <c r="S83" s="230"/>
      <c r="T83" s="230"/>
      <c r="U83" s="230"/>
      <c r="V83" s="230"/>
      <c r="W83" s="230"/>
      <c r="X83" s="230"/>
      <c r="Y83" s="230"/>
      <c r="Z83" s="210"/>
      <c r="AA83" s="210"/>
      <c r="AB83" s="210"/>
      <c r="AC83" s="210"/>
      <c r="AD83" s="210"/>
      <c r="AE83" s="210"/>
      <c r="AF83" s="210"/>
      <c r="AG83" s="210" t="s">
        <v>179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47">
        <v>28</v>
      </c>
      <c r="B84" s="248" t="s">
        <v>264</v>
      </c>
      <c r="C84" s="254" t="s">
        <v>265</v>
      </c>
      <c r="D84" s="249" t="s">
        <v>223</v>
      </c>
      <c r="E84" s="250">
        <v>1</v>
      </c>
      <c r="F84" s="251"/>
      <c r="G84" s="252">
        <f>ROUND(E84*F84,2)</f>
        <v>0</v>
      </c>
      <c r="H84" s="231"/>
      <c r="I84" s="230">
        <f>ROUND(E84*H84,2)</f>
        <v>0</v>
      </c>
      <c r="J84" s="231"/>
      <c r="K84" s="230">
        <f>ROUND(E84*J84,2)</f>
        <v>0</v>
      </c>
      <c r="L84" s="230">
        <v>21</v>
      </c>
      <c r="M84" s="230">
        <f>G84*(1+L84/100)</f>
        <v>0</v>
      </c>
      <c r="N84" s="229">
        <v>5.1000000000000004E-3</v>
      </c>
      <c r="O84" s="229">
        <f>ROUND(E84*N84,2)</f>
        <v>0.01</v>
      </c>
      <c r="P84" s="229">
        <v>0</v>
      </c>
      <c r="Q84" s="229">
        <f>ROUND(E84*P84,2)</f>
        <v>0</v>
      </c>
      <c r="R84" s="230" t="s">
        <v>215</v>
      </c>
      <c r="S84" s="230" t="s">
        <v>177</v>
      </c>
      <c r="T84" s="230" t="s">
        <v>177</v>
      </c>
      <c r="U84" s="230">
        <v>0</v>
      </c>
      <c r="V84" s="230">
        <f>ROUND(E84*U84,2)</f>
        <v>0</v>
      </c>
      <c r="W84" s="230"/>
      <c r="X84" s="230" t="s">
        <v>165</v>
      </c>
      <c r="Y84" s="230" t="s">
        <v>118</v>
      </c>
      <c r="Z84" s="210"/>
      <c r="AA84" s="210"/>
      <c r="AB84" s="210"/>
      <c r="AC84" s="210"/>
      <c r="AD84" s="210"/>
      <c r="AE84" s="210"/>
      <c r="AF84" s="210"/>
      <c r="AG84" s="210" t="s">
        <v>216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47">
        <v>29</v>
      </c>
      <c r="B85" s="248" t="s">
        <v>266</v>
      </c>
      <c r="C85" s="254" t="s">
        <v>267</v>
      </c>
      <c r="D85" s="249" t="s">
        <v>223</v>
      </c>
      <c r="E85" s="250">
        <v>1</v>
      </c>
      <c r="F85" s="251"/>
      <c r="G85" s="252">
        <f>ROUND(E85*F85,2)</f>
        <v>0</v>
      </c>
      <c r="H85" s="231"/>
      <c r="I85" s="230">
        <f>ROUND(E85*H85,2)</f>
        <v>0</v>
      </c>
      <c r="J85" s="231"/>
      <c r="K85" s="230">
        <f>ROUND(E85*J85,2)</f>
        <v>0</v>
      </c>
      <c r="L85" s="230">
        <v>21</v>
      </c>
      <c r="M85" s="230">
        <f>G85*(1+L85/100)</f>
        <v>0</v>
      </c>
      <c r="N85" s="229">
        <v>3.0000000000000001E-3</v>
      </c>
      <c r="O85" s="229">
        <f>ROUND(E85*N85,2)</f>
        <v>0</v>
      </c>
      <c r="P85" s="229">
        <v>0</v>
      </c>
      <c r="Q85" s="229">
        <f>ROUND(E85*P85,2)</f>
        <v>0</v>
      </c>
      <c r="R85" s="230" t="s">
        <v>215</v>
      </c>
      <c r="S85" s="230" t="s">
        <v>177</v>
      </c>
      <c r="T85" s="230" t="s">
        <v>177</v>
      </c>
      <c r="U85" s="230">
        <v>0</v>
      </c>
      <c r="V85" s="230">
        <f>ROUND(E85*U85,2)</f>
        <v>0</v>
      </c>
      <c r="W85" s="230"/>
      <c r="X85" s="230" t="s">
        <v>165</v>
      </c>
      <c r="Y85" s="230" t="s">
        <v>118</v>
      </c>
      <c r="Z85" s="210"/>
      <c r="AA85" s="210"/>
      <c r="AB85" s="210"/>
      <c r="AC85" s="210"/>
      <c r="AD85" s="210"/>
      <c r="AE85" s="210"/>
      <c r="AF85" s="210"/>
      <c r="AG85" s="210" t="s">
        <v>216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41">
        <v>30</v>
      </c>
      <c r="B86" s="242" t="s">
        <v>268</v>
      </c>
      <c r="C86" s="255" t="s">
        <v>269</v>
      </c>
      <c r="D86" s="243" t="s">
        <v>223</v>
      </c>
      <c r="E86" s="244">
        <v>2</v>
      </c>
      <c r="F86" s="245"/>
      <c r="G86" s="246">
        <f>ROUND(E86*F86,2)</f>
        <v>0</v>
      </c>
      <c r="H86" s="231"/>
      <c r="I86" s="230">
        <f>ROUND(E86*H86,2)</f>
        <v>0</v>
      </c>
      <c r="J86" s="231"/>
      <c r="K86" s="230">
        <f>ROUND(E86*J86,2)</f>
        <v>0</v>
      </c>
      <c r="L86" s="230">
        <v>21</v>
      </c>
      <c r="M86" s="230">
        <f>G86*(1+L86/100)</f>
        <v>0</v>
      </c>
      <c r="N86" s="229">
        <v>5.1000000000000004E-3</v>
      </c>
      <c r="O86" s="229">
        <f>ROUND(E86*N86,2)</f>
        <v>0.01</v>
      </c>
      <c r="P86" s="229">
        <v>0</v>
      </c>
      <c r="Q86" s="229">
        <f>ROUND(E86*P86,2)</f>
        <v>0</v>
      </c>
      <c r="R86" s="230"/>
      <c r="S86" s="230" t="s">
        <v>115</v>
      </c>
      <c r="T86" s="230" t="s">
        <v>116</v>
      </c>
      <c r="U86" s="230">
        <v>0</v>
      </c>
      <c r="V86" s="230">
        <f>ROUND(E86*U86,2)</f>
        <v>0</v>
      </c>
      <c r="W86" s="230"/>
      <c r="X86" s="230" t="s">
        <v>165</v>
      </c>
      <c r="Y86" s="230" t="s">
        <v>118</v>
      </c>
      <c r="Z86" s="210"/>
      <c r="AA86" s="210"/>
      <c r="AB86" s="210"/>
      <c r="AC86" s="210"/>
      <c r="AD86" s="210"/>
      <c r="AE86" s="210"/>
      <c r="AF86" s="210"/>
      <c r="AG86" s="210" t="s">
        <v>216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2" x14ac:dyDescent="0.2">
      <c r="A87" s="227"/>
      <c r="B87" s="228"/>
      <c r="C87" s="267" t="s">
        <v>70</v>
      </c>
      <c r="D87" s="263"/>
      <c r="E87" s="264">
        <v>2</v>
      </c>
      <c r="F87" s="230"/>
      <c r="G87" s="230"/>
      <c r="H87" s="230"/>
      <c r="I87" s="230"/>
      <c r="J87" s="230"/>
      <c r="K87" s="230"/>
      <c r="L87" s="230"/>
      <c r="M87" s="230"/>
      <c r="N87" s="229"/>
      <c r="O87" s="229"/>
      <c r="P87" s="229"/>
      <c r="Q87" s="229"/>
      <c r="R87" s="230"/>
      <c r="S87" s="230"/>
      <c r="T87" s="230"/>
      <c r="U87" s="230"/>
      <c r="V87" s="230"/>
      <c r="W87" s="230"/>
      <c r="X87" s="230"/>
      <c r="Y87" s="230"/>
      <c r="Z87" s="210"/>
      <c r="AA87" s="210"/>
      <c r="AB87" s="210"/>
      <c r="AC87" s="210"/>
      <c r="AD87" s="210"/>
      <c r="AE87" s="210"/>
      <c r="AF87" s="210"/>
      <c r="AG87" s="210" t="s">
        <v>179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47">
        <v>31</v>
      </c>
      <c r="B88" s="248" t="s">
        <v>270</v>
      </c>
      <c r="C88" s="254" t="s">
        <v>271</v>
      </c>
      <c r="D88" s="249" t="s">
        <v>223</v>
      </c>
      <c r="E88" s="250">
        <v>1</v>
      </c>
      <c r="F88" s="251"/>
      <c r="G88" s="252">
        <f>ROUND(E88*F88,2)</f>
        <v>0</v>
      </c>
      <c r="H88" s="231"/>
      <c r="I88" s="230">
        <f>ROUND(E88*H88,2)</f>
        <v>0</v>
      </c>
      <c r="J88" s="231"/>
      <c r="K88" s="230">
        <f>ROUND(E88*J88,2)</f>
        <v>0</v>
      </c>
      <c r="L88" s="230">
        <v>21</v>
      </c>
      <c r="M88" s="230">
        <f>G88*(1+L88/100)</f>
        <v>0</v>
      </c>
      <c r="N88" s="229">
        <v>0</v>
      </c>
      <c r="O88" s="229">
        <f>ROUND(E88*N88,2)</f>
        <v>0</v>
      </c>
      <c r="P88" s="229">
        <v>0</v>
      </c>
      <c r="Q88" s="229">
        <f>ROUND(E88*P88,2)</f>
        <v>0</v>
      </c>
      <c r="R88" s="230" t="s">
        <v>215</v>
      </c>
      <c r="S88" s="230" t="s">
        <v>177</v>
      </c>
      <c r="T88" s="230" t="s">
        <v>177</v>
      </c>
      <c r="U88" s="230">
        <v>0</v>
      </c>
      <c r="V88" s="230">
        <f>ROUND(E88*U88,2)</f>
        <v>0</v>
      </c>
      <c r="W88" s="230"/>
      <c r="X88" s="230" t="s">
        <v>165</v>
      </c>
      <c r="Y88" s="230" t="s">
        <v>118</v>
      </c>
      <c r="Z88" s="210"/>
      <c r="AA88" s="210"/>
      <c r="AB88" s="210"/>
      <c r="AC88" s="210"/>
      <c r="AD88" s="210"/>
      <c r="AE88" s="210"/>
      <c r="AF88" s="210"/>
      <c r="AG88" s="210" t="s">
        <v>216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47">
        <v>32</v>
      </c>
      <c r="B89" s="248" t="s">
        <v>272</v>
      </c>
      <c r="C89" s="254" t="s">
        <v>273</v>
      </c>
      <c r="D89" s="249" t="s">
        <v>223</v>
      </c>
      <c r="E89" s="250">
        <v>1</v>
      </c>
      <c r="F89" s="251"/>
      <c r="G89" s="252">
        <f>ROUND(E89*F89,2)</f>
        <v>0</v>
      </c>
      <c r="H89" s="231"/>
      <c r="I89" s="230">
        <f>ROUND(E89*H89,2)</f>
        <v>0</v>
      </c>
      <c r="J89" s="231"/>
      <c r="K89" s="230">
        <f>ROUND(E89*J89,2)</f>
        <v>0</v>
      </c>
      <c r="L89" s="230">
        <v>21</v>
      </c>
      <c r="M89" s="230">
        <f>G89*(1+L89/100)</f>
        <v>0</v>
      </c>
      <c r="N89" s="229">
        <v>0</v>
      </c>
      <c r="O89" s="229">
        <f>ROUND(E89*N89,2)</f>
        <v>0</v>
      </c>
      <c r="P89" s="229">
        <v>0</v>
      </c>
      <c r="Q89" s="229">
        <f>ROUND(E89*P89,2)</f>
        <v>0</v>
      </c>
      <c r="R89" s="230" t="s">
        <v>215</v>
      </c>
      <c r="S89" s="230" t="s">
        <v>177</v>
      </c>
      <c r="T89" s="230" t="s">
        <v>177</v>
      </c>
      <c r="U89" s="230">
        <v>0</v>
      </c>
      <c r="V89" s="230">
        <f>ROUND(E89*U89,2)</f>
        <v>0</v>
      </c>
      <c r="W89" s="230"/>
      <c r="X89" s="230" t="s">
        <v>165</v>
      </c>
      <c r="Y89" s="230" t="s">
        <v>118</v>
      </c>
      <c r="Z89" s="210"/>
      <c r="AA89" s="210"/>
      <c r="AB89" s="210"/>
      <c r="AC89" s="210"/>
      <c r="AD89" s="210"/>
      <c r="AE89" s="210"/>
      <c r="AF89" s="210"/>
      <c r="AG89" s="210" t="s">
        <v>216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41">
        <v>33</v>
      </c>
      <c r="B90" s="242" t="s">
        <v>274</v>
      </c>
      <c r="C90" s="255" t="s">
        <v>275</v>
      </c>
      <c r="D90" s="243" t="s">
        <v>223</v>
      </c>
      <c r="E90" s="244">
        <v>3</v>
      </c>
      <c r="F90" s="245"/>
      <c r="G90" s="246">
        <f>ROUND(E90*F90,2)</f>
        <v>0</v>
      </c>
      <c r="H90" s="231"/>
      <c r="I90" s="230">
        <f>ROUND(E90*H90,2)</f>
        <v>0</v>
      </c>
      <c r="J90" s="231"/>
      <c r="K90" s="230">
        <f>ROUND(E90*J90,2)</f>
        <v>0</v>
      </c>
      <c r="L90" s="230">
        <v>21</v>
      </c>
      <c r="M90" s="230">
        <f>G90*(1+L90/100)</f>
        <v>0</v>
      </c>
      <c r="N90" s="229">
        <v>0</v>
      </c>
      <c r="O90" s="229">
        <f>ROUND(E90*N90,2)</f>
        <v>0</v>
      </c>
      <c r="P90" s="229">
        <v>0</v>
      </c>
      <c r="Q90" s="229">
        <f>ROUND(E90*P90,2)</f>
        <v>0</v>
      </c>
      <c r="R90" s="230" t="s">
        <v>215</v>
      </c>
      <c r="S90" s="230" t="s">
        <v>177</v>
      </c>
      <c r="T90" s="230" t="s">
        <v>177</v>
      </c>
      <c r="U90" s="230">
        <v>0</v>
      </c>
      <c r="V90" s="230">
        <f>ROUND(E90*U90,2)</f>
        <v>0</v>
      </c>
      <c r="W90" s="230"/>
      <c r="X90" s="230" t="s">
        <v>165</v>
      </c>
      <c r="Y90" s="230" t="s">
        <v>118</v>
      </c>
      <c r="Z90" s="210"/>
      <c r="AA90" s="210"/>
      <c r="AB90" s="210"/>
      <c r="AC90" s="210"/>
      <c r="AD90" s="210"/>
      <c r="AE90" s="210"/>
      <c r="AF90" s="210"/>
      <c r="AG90" s="210" t="s">
        <v>216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2" x14ac:dyDescent="0.2">
      <c r="A91" s="227"/>
      <c r="B91" s="228"/>
      <c r="C91" s="267" t="s">
        <v>276</v>
      </c>
      <c r="D91" s="263"/>
      <c r="E91" s="264">
        <v>2</v>
      </c>
      <c r="F91" s="230"/>
      <c r="G91" s="230"/>
      <c r="H91" s="230"/>
      <c r="I91" s="230"/>
      <c r="J91" s="230"/>
      <c r="K91" s="230"/>
      <c r="L91" s="230"/>
      <c r="M91" s="230"/>
      <c r="N91" s="229"/>
      <c r="O91" s="229"/>
      <c r="P91" s="229"/>
      <c r="Q91" s="229"/>
      <c r="R91" s="230"/>
      <c r="S91" s="230"/>
      <c r="T91" s="230"/>
      <c r="U91" s="230"/>
      <c r="V91" s="230"/>
      <c r="W91" s="230"/>
      <c r="X91" s="230"/>
      <c r="Y91" s="230"/>
      <c r="Z91" s="210"/>
      <c r="AA91" s="210"/>
      <c r="AB91" s="210"/>
      <c r="AC91" s="210"/>
      <c r="AD91" s="210"/>
      <c r="AE91" s="210"/>
      <c r="AF91" s="210"/>
      <c r="AG91" s="210" t="s">
        <v>179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3" x14ac:dyDescent="0.2">
      <c r="A92" s="227"/>
      <c r="B92" s="228"/>
      <c r="C92" s="267" t="s">
        <v>254</v>
      </c>
      <c r="D92" s="263"/>
      <c r="E92" s="264">
        <v>1</v>
      </c>
      <c r="F92" s="230"/>
      <c r="G92" s="230"/>
      <c r="H92" s="230"/>
      <c r="I92" s="230"/>
      <c r="J92" s="230"/>
      <c r="K92" s="230"/>
      <c r="L92" s="230"/>
      <c r="M92" s="230"/>
      <c r="N92" s="229"/>
      <c r="O92" s="229"/>
      <c r="P92" s="229"/>
      <c r="Q92" s="229"/>
      <c r="R92" s="230"/>
      <c r="S92" s="230"/>
      <c r="T92" s="230"/>
      <c r="U92" s="230"/>
      <c r="V92" s="230"/>
      <c r="W92" s="230"/>
      <c r="X92" s="230"/>
      <c r="Y92" s="230"/>
      <c r="Z92" s="210"/>
      <c r="AA92" s="210"/>
      <c r="AB92" s="210"/>
      <c r="AC92" s="210"/>
      <c r="AD92" s="210"/>
      <c r="AE92" s="210"/>
      <c r="AF92" s="210"/>
      <c r="AG92" s="210" t="s">
        <v>179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47">
        <v>34</v>
      </c>
      <c r="B93" s="248" t="s">
        <v>277</v>
      </c>
      <c r="C93" s="254" t="s">
        <v>278</v>
      </c>
      <c r="D93" s="249" t="s">
        <v>223</v>
      </c>
      <c r="E93" s="250">
        <v>1</v>
      </c>
      <c r="F93" s="251"/>
      <c r="G93" s="252">
        <f>ROUND(E93*F93,2)</f>
        <v>0</v>
      </c>
      <c r="H93" s="231"/>
      <c r="I93" s="230">
        <f>ROUND(E93*H93,2)</f>
        <v>0</v>
      </c>
      <c r="J93" s="231"/>
      <c r="K93" s="230">
        <f>ROUND(E93*J93,2)</f>
        <v>0</v>
      </c>
      <c r="L93" s="230">
        <v>21</v>
      </c>
      <c r="M93" s="230">
        <f>G93*(1+L93/100)</f>
        <v>0</v>
      </c>
      <c r="N93" s="229">
        <v>0</v>
      </c>
      <c r="O93" s="229">
        <f>ROUND(E93*N93,2)</f>
        <v>0</v>
      </c>
      <c r="P93" s="229">
        <v>0</v>
      </c>
      <c r="Q93" s="229">
        <f>ROUND(E93*P93,2)</f>
        <v>0</v>
      </c>
      <c r="R93" s="230" t="s">
        <v>215</v>
      </c>
      <c r="S93" s="230" t="s">
        <v>177</v>
      </c>
      <c r="T93" s="230" t="s">
        <v>177</v>
      </c>
      <c r="U93" s="230">
        <v>0</v>
      </c>
      <c r="V93" s="230">
        <f>ROUND(E93*U93,2)</f>
        <v>0</v>
      </c>
      <c r="W93" s="230"/>
      <c r="X93" s="230" t="s">
        <v>165</v>
      </c>
      <c r="Y93" s="230" t="s">
        <v>118</v>
      </c>
      <c r="Z93" s="210"/>
      <c r="AA93" s="210"/>
      <c r="AB93" s="210"/>
      <c r="AC93" s="210"/>
      <c r="AD93" s="210"/>
      <c r="AE93" s="210"/>
      <c r="AF93" s="210"/>
      <c r="AG93" s="210" t="s">
        <v>216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x14ac:dyDescent="0.2">
      <c r="A94" s="234" t="s">
        <v>110</v>
      </c>
      <c r="B94" s="235" t="s">
        <v>78</v>
      </c>
      <c r="C94" s="253" t="s">
        <v>79</v>
      </c>
      <c r="D94" s="236"/>
      <c r="E94" s="237"/>
      <c r="F94" s="238"/>
      <c r="G94" s="239">
        <f>SUMIF(AG95:AG95,"&lt;&gt;NOR",G95:G95)</f>
        <v>0</v>
      </c>
      <c r="H94" s="233"/>
      <c r="I94" s="233">
        <f>SUM(I95:I95)</f>
        <v>0</v>
      </c>
      <c r="J94" s="233"/>
      <c r="K94" s="233">
        <f>SUM(K95:K95)</f>
        <v>0</v>
      </c>
      <c r="L94" s="233"/>
      <c r="M94" s="233">
        <f>SUM(M95:M95)</f>
        <v>0</v>
      </c>
      <c r="N94" s="232"/>
      <c r="O94" s="232">
        <f>SUM(O95:O95)</f>
        <v>0</v>
      </c>
      <c r="P94" s="232"/>
      <c r="Q94" s="232">
        <f>SUM(Q95:Q95)</f>
        <v>0</v>
      </c>
      <c r="R94" s="233"/>
      <c r="S94" s="233"/>
      <c r="T94" s="233"/>
      <c r="U94" s="233"/>
      <c r="V94" s="233">
        <f>SUM(V95:V95)</f>
        <v>2.6</v>
      </c>
      <c r="W94" s="233"/>
      <c r="X94" s="233"/>
      <c r="Y94" s="233"/>
      <c r="AG94" t="s">
        <v>111</v>
      </c>
    </row>
    <row r="95" spans="1:60" outlineLevel="1" x14ac:dyDescent="0.2">
      <c r="A95" s="241">
        <v>35</v>
      </c>
      <c r="B95" s="242" t="s">
        <v>279</v>
      </c>
      <c r="C95" s="255" t="s">
        <v>280</v>
      </c>
      <c r="D95" s="243" t="s">
        <v>235</v>
      </c>
      <c r="E95" s="244">
        <v>6.6631900000000002</v>
      </c>
      <c r="F95" s="245"/>
      <c r="G95" s="246">
        <f>ROUND(E95*F95,2)</f>
        <v>0</v>
      </c>
      <c r="H95" s="231"/>
      <c r="I95" s="230">
        <f>ROUND(E95*H95,2)</f>
        <v>0</v>
      </c>
      <c r="J95" s="231"/>
      <c r="K95" s="230">
        <f>ROUND(E95*J95,2)</f>
        <v>0</v>
      </c>
      <c r="L95" s="230">
        <v>21</v>
      </c>
      <c r="M95" s="230">
        <f>G95*(1+L95/100)</f>
        <v>0</v>
      </c>
      <c r="N95" s="229">
        <v>0</v>
      </c>
      <c r="O95" s="229">
        <f>ROUND(E95*N95,2)</f>
        <v>0</v>
      </c>
      <c r="P95" s="229">
        <v>0</v>
      </c>
      <c r="Q95" s="229">
        <f>ROUND(E95*P95,2)</f>
        <v>0</v>
      </c>
      <c r="R95" s="230"/>
      <c r="S95" s="230" t="s">
        <v>177</v>
      </c>
      <c r="T95" s="230" t="s">
        <v>177</v>
      </c>
      <c r="U95" s="230">
        <v>0.39</v>
      </c>
      <c r="V95" s="230">
        <f>ROUND(E95*U95,2)</f>
        <v>2.6</v>
      </c>
      <c r="W95" s="230"/>
      <c r="X95" s="230" t="s">
        <v>281</v>
      </c>
      <c r="Y95" s="230" t="s">
        <v>118</v>
      </c>
      <c r="Z95" s="210"/>
      <c r="AA95" s="210"/>
      <c r="AB95" s="210"/>
      <c r="AC95" s="210"/>
      <c r="AD95" s="210"/>
      <c r="AE95" s="210"/>
      <c r="AF95" s="210"/>
      <c r="AG95" s="210" t="s">
        <v>282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x14ac:dyDescent="0.2">
      <c r="A96" s="3"/>
      <c r="B96" s="4"/>
      <c r="C96" s="256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AE96">
        <v>15</v>
      </c>
      <c r="AF96">
        <v>21</v>
      </c>
      <c r="AG96" t="s">
        <v>96</v>
      </c>
    </row>
    <row r="97" spans="1:33" x14ac:dyDescent="0.2">
      <c r="A97" s="213"/>
      <c r="B97" s="214" t="s">
        <v>31</v>
      </c>
      <c r="C97" s="257"/>
      <c r="D97" s="215"/>
      <c r="E97" s="216"/>
      <c r="F97" s="216"/>
      <c r="G97" s="240">
        <f>G8+G46+G59+G61+G73+G94</f>
        <v>0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AE97">
        <f>SUMIF(L7:L95,AE96,G7:G95)</f>
        <v>0</v>
      </c>
      <c r="AF97">
        <f>SUMIF(L7:L95,AF96,G7:G95)</f>
        <v>0</v>
      </c>
      <c r="AG97" t="s">
        <v>171</v>
      </c>
    </row>
    <row r="98" spans="1:33" x14ac:dyDescent="0.2">
      <c r="A98" s="3"/>
      <c r="B98" s="4"/>
      <c r="C98" s="256"/>
      <c r="D98" s="6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33" x14ac:dyDescent="0.2">
      <c r="A99" s="3"/>
      <c r="B99" s="4"/>
      <c r="C99" s="256"/>
      <c r="D99" s="6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33" x14ac:dyDescent="0.2">
      <c r="A100" s="217" t="s">
        <v>172</v>
      </c>
      <c r="B100" s="217"/>
      <c r="C100" s="258"/>
      <c r="D100" s="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33" x14ac:dyDescent="0.2">
      <c r="A101" s="218"/>
      <c r="B101" s="219"/>
      <c r="C101" s="259"/>
      <c r="D101" s="219"/>
      <c r="E101" s="219"/>
      <c r="F101" s="219"/>
      <c r="G101" s="220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AG101" t="s">
        <v>173</v>
      </c>
    </row>
    <row r="102" spans="1:33" x14ac:dyDescent="0.2">
      <c r="A102" s="221"/>
      <c r="B102" s="222"/>
      <c r="C102" s="260"/>
      <c r="D102" s="222"/>
      <c r="E102" s="222"/>
      <c r="F102" s="222"/>
      <c r="G102" s="22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33" x14ac:dyDescent="0.2">
      <c r="A103" s="221"/>
      <c r="B103" s="222"/>
      <c r="C103" s="260"/>
      <c r="D103" s="222"/>
      <c r="E103" s="222"/>
      <c r="F103" s="222"/>
      <c r="G103" s="22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33" x14ac:dyDescent="0.2">
      <c r="A104" s="221"/>
      <c r="B104" s="222"/>
      <c r="C104" s="260"/>
      <c r="D104" s="222"/>
      <c r="E104" s="222"/>
      <c r="F104" s="222"/>
      <c r="G104" s="22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33" x14ac:dyDescent="0.2">
      <c r="A105" s="224"/>
      <c r="B105" s="225"/>
      <c r="C105" s="261"/>
      <c r="D105" s="225"/>
      <c r="E105" s="225"/>
      <c r="F105" s="225"/>
      <c r="G105" s="226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33" x14ac:dyDescent="0.2">
      <c r="A106" s="3"/>
      <c r="B106" s="4"/>
      <c r="C106" s="256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33" x14ac:dyDescent="0.2">
      <c r="C107" s="262"/>
      <c r="D107" s="10"/>
      <c r="AG107" t="s">
        <v>174</v>
      </c>
    </row>
    <row r="108" spans="1:33" x14ac:dyDescent="0.2">
      <c r="D108" s="10"/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100:C100"/>
    <mergeCell ref="A101:G10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39E73-FCD0-4FE7-B0D1-B8B081342B3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84</v>
      </c>
    </row>
    <row r="2" spans="1:60" ht="24.95" customHeight="1" x14ac:dyDescent="0.2">
      <c r="A2" s="196" t="s">
        <v>8</v>
      </c>
      <c r="B2" s="48" t="s">
        <v>44</v>
      </c>
      <c r="C2" s="199" t="s">
        <v>45</v>
      </c>
      <c r="D2" s="197"/>
      <c r="E2" s="197"/>
      <c r="F2" s="197"/>
      <c r="G2" s="198"/>
      <c r="AG2" t="s">
        <v>85</v>
      </c>
    </row>
    <row r="3" spans="1:60" ht="24.95" customHeight="1" x14ac:dyDescent="0.2">
      <c r="A3" s="196" t="s">
        <v>9</v>
      </c>
      <c r="B3" s="48" t="s">
        <v>64</v>
      </c>
      <c r="C3" s="199" t="s">
        <v>29</v>
      </c>
      <c r="D3" s="197"/>
      <c r="E3" s="197"/>
      <c r="F3" s="197"/>
      <c r="G3" s="198"/>
      <c r="AC3" s="174" t="s">
        <v>85</v>
      </c>
      <c r="AG3" t="s">
        <v>86</v>
      </c>
    </row>
    <row r="4" spans="1:60" ht="24.95" customHeight="1" x14ac:dyDescent="0.2">
      <c r="A4" s="200" t="s">
        <v>10</v>
      </c>
      <c r="B4" s="201" t="s">
        <v>61</v>
      </c>
      <c r="C4" s="202" t="s">
        <v>29</v>
      </c>
      <c r="D4" s="203"/>
      <c r="E4" s="203"/>
      <c r="F4" s="203"/>
      <c r="G4" s="204"/>
      <c r="AG4" t="s">
        <v>87</v>
      </c>
    </row>
    <row r="5" spans="1:60" x14ac:dyDescent="0.2">
      <c r="D5" s="10"/>
    </row>
    <row r="6" spans="1:60" ht="38.25" x14ac:dyDescent="0.2">
      <c r="A6" s="206" t="s">
        <v>88</v>
      </c>
      <c r="B6" s="208" t="s">
        <v>89</v>
      </c>
      <c r="C6" s="208" t="s">
        <v>90</v>
      </c>
      <c r="D6" s="207" t="s">
        <v>91</v>
      </c>
      <c r="E6" s="206" t="s">
        <v>92</v>
      </c>
      <c r="F6" s="205" t="s">
        <v>93</v>
      </c>
      <c r="G6" s="206" t="s">
        <v>31</v>
      </c>
      <c r="H6" s="209" t="s">
        <v>32</v>
      </c>
      <c r="I6" s="209" t="s">
        <v>94</v>
      </c>
      <c r="J6" s="209" t="s">
        <v>33</v>
      </c>
      <c r="K6" s="209" t="s">
        <v>95</v>
      </c>
      <c r="L6" s="209" t="s">
        <v>96</v>
      </c>
      <c r="M6" s="209" t="s">
        <v>97</v>
      </c>
      <c r="N6" s="209" t="s">
        <v>98</v>
      </c>
      <c r="O6" s="209" t="s">
        <v>99</v>
      </c>
      <c r="P6" s="209" t="s">
        <v>100</v>
      </c>
      <c r="Q6" s="209" t="s">
        <v>101</v>
      </c>
      <c r="R6" s="209" t="s">
        <v>102</v>
      </c>
      <c r="S6" s="209" t="s">
        <v>103</v>
      </c>
      <c r="T6" s="209" t="s">
        <v>104</v>
      </c>
      <c r="U6" s="209" t="s">
        <v>105</v>
      </c>
      <c r="V6" s="209" t="s">
        <v>106</v>
      </c>
      <c r="W6" s="209" t="s">
        <v>107</v>
      </c>
      <c r="X6" s="209" t="s">
        <v>108</v>
      </c>
      <c r="Y6" s="209" t="s">
        <v>109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4" t="s">
        <v>110</v>
      </c>
      <c r="B8" s="235" t="s">
        <v>82</v>
      </c>
      <c r="C8" s="253" t="s">
        <v>29</v>
      </c>
      <c r="D8" s="236"/>
      <c r="E8" s="237"/>
      <c r="F8" s="238"/>
      <c r="G8" s="239">
        <f>SUMIF(AG9:AG14,"&lt;&gt;NOR",G9:G14)</f>
        <v>0</v>
      </c>
      <c r="H8" s="233"/>
      <c r="I8" s="233">
        <f>SUM(I9:I14)</f>
        <v>0</v>
      </c>
      <c r="J8" s="233"/>
      <c r="K8" s="233">
        <f>SUM(K9:K14)</f>
        <v>0</v>
      </c>
      <c r="L8" s="233"/>
      <c r="M8" s="233">
        <f>SUM(M9:M14)</f>
        <v>0</v>
      </c>
      <c r="N8" s="232"/>
      <c r="O8" s="232">
        <f>SUM(O9:O14)</f>
        <v>0</v>
      </c>
      <c r="P8" s="232"/>
      <c r="Q8" s="232">
        <f>SUM(Q9:Q14)</f>
        <v>0</v>
      </c>
      <c r="R8" s="233"/>
      <c r="S8" s="233"/>
      <c r="T8" s="233"/>
      <c r="U8" s="233"/>
      <c r="V8" s="233">
        <f>SUM(V9:V14)</f>
        <v>0</v>
      </c>
      <c r="W8" s="233"/>
      <c r="X8" s="233"/>
      <c r="Y8" s="233"/>
      <c r="AG8" t="s">
        <v>111</v>
      </c>
    </row>
    <row r="9" spans="1:60" outlineLevel="1" x14ac:dyDescent="0.2">
      <c r="A9" s="241">
        <v>1</v>
      </c>
      <c r="B9" s="242" t="s">
        <v>283</v>
      </c>
      <c r="C9" s="255" t="s">
        <v>284</v>
      </c>
      <c r="D9" s="243" t="s">
        <v>285</v>
      </c>
      <c r="E9" s="244">
        <v>1</v>
      </c>
      <c r="F9" s="245"/>
      <c r="G9" s="246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30"/>
      <c r="S9" s="230" t="s">
        <v>177</v>
      </c>
      <c r="T9" s="230" t="s">
        <v>116</v>
      </c>
      <c r="U9" s="230">
        <v>0</v>
      </c>
      <c r="V9" s="230">
        <f>ROUND(E9*U9,2)</f>
        <v>0</v>
      </c>
      <c r="W9" s="230"/>
      <c r="X9" s="230" t="s">
        <v>286</v>
      </c>
      <c r="Y9" s="230" t="s">
        <v>118</v>
      </c>
      <c r="Z9" s="210"/>
      <c r="AA9" s="210"/>
      <c r="AB9" s="210"/>
      <c r="AC9" s="210"/>
      <c r="AD9" s="210"/>
      <c r="AE9" s="210"/>
      <c r="AF9" s="210"/>
      <c r="AG9" s="210" t="s">
        <v>287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33.75" outlineLevel="2" x14ac:dyDescent="0.2">
      <c r="A10" s="227"/>
      <c r="B10" s="228"/>
      <c r="C10" s="267" t="s">
        <v>288</v>
      </c>
      <c r="D10" s="263"/>
      <c r="E10" s="264">
        <v>1</v>
      </c>
      <c r="F10" s="230"/>
      <c r="G10" s="230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179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41">
        <v>2</v>
      </c>
      <c r="B11" s="242" t="s">
        <v>289</v>
      </c>
      <c r="C11" s="255" t="s">
        <v>290</v>
      </c>
      <c r="D11" s="243" t="s">
        <v>0</v>
      </c>
      <c r="E11" s="244">
        <v>2.4</v>
      </c>
      <c r="F11" s="245"/>
      <c r="G11" s="246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21</v>
      </c>
      <c r="M11" s="230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30"/>
      <c r="S11" s="230" t="s">
        <v>177</v>
      </c>
      <c r="T11" s="230" t="s">
        <v>116</v>
      </c>
      <c r="U11" s="230">
        <v>0</v>
      </c>
      <c r="V11" s="230">
        <f>ROUND(E11*U11,2)</f>
        <v>0</v>
      </c>
      <c r="W11" s="230"/>
      <c r="X11" s="230" t="s">
        <v>286</v>
      </c>
      <c r="Y11" s="230" t="s">
        <v>118</v>
      </c>
      <c r="Z11" s="210"/>
      <c r="AA11" s="210"/>
      <c r="AB11" s="210"/>
      <c r="AC11" s="210"/>
      <c r="AD11" s="210"/>
      <c r="AE11" s="210"/>
      <c r="AF11" s="210"/>
      <c r="AG11" s="210" t="s">
        <v>287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33.75" outlineLevel="2" x14ac:dyDescent="0.2">
      <c r="A12" s="227"/>
      <c r="B12" s="228"/>
      <c r="C12" s="267" t="s">
        <v>291</v>
      </c>
      <c r="D12" s="263"/>
      <c r="E12" s="264">
        <v>2.4</v>
      </c>
      <c r="F12" s="230"/>
      <c r="G12" s="230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179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1">
        <v>3</v>
      </c>
      <c r="B13" s="242" t="s">
        <v>292</v>
      </c>
      <c r="C13" s="255" t="s">
        <v>293</v>
      </c>
      <c r="D13" s="243" t="s">
        <v>0</v>
      </c>
      <c r="E13" s="244">
        <v>5</v>
      </c>
      <c r="F13" s="245"/>
      <c r="G13" s="246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21</v>
      </c>
      <c r="M13" s="230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30"/>
      <c r="S13" s="230" t="s">
        <v>177</v>
      </c>
      <c r="T13" s="230" t="s">
        <v>116</v>
      </c>
      <c r="U13" s="230">
        <v>0</v>
      </c>
      <c r="V13" s="230">
        <f>ROUND(E13*U13,2)</f>
        <v>0</v>
      </c>
      <c r="W13" s="230"/>
      <c r="X13" s="230" t="s">
        <v>286</v>
      </c>
      <c r="Y13" s="230" t="s">
        <v>118</v>
      </c>
      <c r="Z13" s="210"/>
      <c r="AA13" s="210"/>
      <c r="AB13" s="210"/>
      <c r="AC13" s="210"/>
      <c r="AD13" s="210"/>
      <c r="AE13" s="210"/>
      <c r="AF13" s="210"/>
      <c r="AG13" s="210" t="s">
        <v>287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27"/>
      <c r="B14" s="228"/>
      <c r="C14" s="267" t="s">
        <v>294</v>
      </c>
      <c r="D14" s="263"/>
      <c r="E14" s="264">
        <v>5</v>
      </c>
      <c r="F14" s="230"/>
      <c r="G14" s="230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179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x14ac:dyDescent="0.2">
      <c r="A15" s="234" t="s">
        <v>110</v>
      </c>
      <c r="B15" s="235" t="s">
        <v>83</v>
      </c>
      <c r="C15" s="253" t="s">
        <v>30</v>
      </c>
      <c r="D15" s="236"/>
      <c r="E15" s="237"/>
      <c r="F15" s="238"/>
      <c r="G15" s="239">
        <f>SUMIF(AG16:AG16,"&lt;&gt;NOR",G16:G16)</f>
        <v>0</v>
      </c>
      <c r="H15" s="233"/>
      <c r="I15" s="233">
        <f>SUM(I16:I16)</f>
        <v>0</v>
      </c>
      <c r="J15" s="233"/>
      <c r="K15" s="233">
        <f>SUM(K16:K16)</f>
        <v>0</v>
      </c>
      <c r="L15" s="233"/>
      <c r="M15" s="233">
        <f>SUM(M16:M16)</f>
        <v>0</v>
      </c>
      <c r="N15" s="232"/>
      <c r="O15" s="232">
        <f>SUM(O16:O16)</f>
        <v>0</v>
      </c>
      <c r="P15" s="232"/>
      <c r="Q15" s="232">
        <f>SUM(Q16:Q16)</f>
        <v>0</v>
      </c>
      <c r="R15" s="233"/>
      <c r="S15" s="233"/>
      <c r="T15" s="233"/>
      <c r="U15" s="233"/>
      <c r="V15" s="233">
        <f>SUM(V16:V16)</f>
        <v>0</v>
      </c>
      <c r="W15" s="233"/>
      <c r="X15" s="233"/>
      <c r="Y15" s="233"/>
      <c r="AG15" t="s">
        <v>111</v>
      </c>
    </row>
    <row r="16" spans="1:60" ht="22.5" outlineLevel="1" x14ac:dyDescent="0.2">
      <c r="A16" s="241">
        <v>4</v>
      </c>
      <c r="B16" s="242" t="s">
        <v>295</v>
      </c>
      <c r="C16" s="255" t="s">
        <v>296</v>
      </c>
      <c r="D16" s="243" t="s">
        <v>285</v>
      </c>
      <c r="E16" s="244">
        <v>1</v>
      </c>
      <c r="F16" s="245"/>
      <c r="G16" s="246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21</v>
      </c>
      <c r="M16" s="230">
        <f>G16*(1+L16/100)</f>
        <v>0</v>
      </c>
      <c r="N16" s="229">
        <v>0</v>
      </c>
      <c r="O16" s="229">
        <f>ROUND(E16*N16,2)</f>
        <v>0</v>
      </c>
      <c r="P16" s="229">
        <v>0</v>
      </c>
      <c r="Q16" s="229">
        <f>ROUND(E16*P16,2)</f>
        <v>0</v>
      </c>
      <c r="R16" s="230"/>
      <c r="S16" s="230" t="s">
        <v>177</v>
      </c>
      <c r="T16" s="230" t="s">
        <v>116</v>
      </c>
      <c r="U16" s="230">
        <v>0</v>
      </c>
      <c r="V16" s="230">
        <f>ROUND(E16*U16,2)</f>
        <v>0</v>
      </c>
      <c r="W16" s="230"/>
      <c r="X16" s="230" t="s">
        <v>286</v>
      </c>
      <c r="Y16" s="230" t="s">
        <v>118</v>
      </c>
      <c r="Z16" s="210"/>
      <c r="AA16" s="210"/>
      <c r="AB16" s="210"/>
      <c r="AC16" s="210"/>
      <c r="AD16" s="210"/>
      <c r="AE16" s="210"/>
      <c r="AF16" s="210"/>
      <c r="AG16" s="210" t="s">
        <v>287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33" x14ac:dyDescent="0.2">
      <c r="A17" s="3"/>
      <c r="B17" s="4"/>
      <c r="C17" s="256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E17">
        <v>15</v>
      </c>
      <c r="AF17">
        <v>21</v>
      </c>
      <c r="AG17" t="s">
        <v>96</v>
      </c>
    </row>
    <row r="18" spans="1:33" x14ac:dyDescent="0.2">
      <c r="A18" s="213"/>
      <c r="B18" s="214" t="s">
        <v>31</v>
      </c>
      <c r="C18" s="257"/>
      <c r="D18" s="215"/>
      <c r="E18" s="216"/>
      <c r="F18" s="216"/>
      <c r="G18" s="240">
        <f>G8+G15</f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E18">
        <f>SUMIF(L7:L16,AE17,G7:G16)</f>
        <v>0</v>
      </c>
      <c r="AF18">
        <f>SUMIF(L7:L16,AF17,G7:G16)</f>
        <v>0</v>
      </c>
      <c r="AG18" t="s">
        <v>171</v>
      </c>
    </row>
    <row r="19" spans="1:33" x14ac:dyDescent="0.2">
      <c r="A19" s="3"/>
      <c r="B19" s="4"/>
      <c r="C19" s="256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3"/>
      <c r="B20" s="4"/>
      <c r="C20" s="256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A21" s="217" t="s">
        <v>172</v>
      </c>
      <c r="B21" s="217"/>
      <c r="C21" s="258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33" x14ac:dyDescent="0.2">
      <c r="A22" s="218"/>
      <c r="B22" s="219"/>
      <c r="C22" s="259"/>
      <c r="D22" s="219"/>
      <c r="E22" s="219"/>
      <c r="F22" s="219"/>
      <c r="G22" s="220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G22" t="s">
        <v>173</v>
      </c>
    </row>
    <row r="23" spans="1:33" x14ac:dyDescent="0.2">
      <c r="A23" s="221"/>
      <c r="B23" s="222"/>
      <c r="C23" s="260"/>
      <c r="D23" s="222"/>
      <c r="E23" s="222"/>
      <c r="F23" s="222"/>
      <c r="G23" s="22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33" x14ac:dyDescent="0.2">
      <c r="A24" s="221"/>
      <c r="B24" s="222"/>
      <c r="C24" s="260"/>
      <c r="D24" s="222"/>
      <c r="E24" s="222"/>
      <c r="F24" s="222"/>
      <c r="G24" s="22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33" x14ac:dyDescent="0.2">
      <c r="A25" s="221"/>
      <c r="B25" s="222"/>
      <c r="C25" s="260"/>
      <c r="D25" s="222"/>
      <c r="E25" s="222"/>
      <c r="F25" s="222"/>
      <c r="G25" s="22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33" x14ac:dyDescent="0.2">
      <c r="A26" s="224"/>
      <c r="B26" s="225"/>
      <c r="C26" s="261"/>
      <c r="D26" s="225"/>
      <c r="E26" s="225"/>
      <c r="F26" s="225"/>
      <c r="G26" s="226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33" x14ac:dyDescent="0.2">
      <c r="A27" s="3"/>
      <c r="B27" s="4"/>
      <c r="C27" s="256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33" x14ac:dyDescent="0.2">
      <c r="C28" s="262"/>
      <c r="D28" s="10"/>
      <c r="AG28" t="s">
        <v>174</v>
      </c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21:C21"/>
    <mergeCell ref="A22:G2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336328295B7D489BC64F4128ED73C6" ma:contentTypeVersion="13" ma:contentTypeDescription="Vytvoří nový dokument" ma:contentTypeScope="" ma:versionID="c2f22d570c79bde67733dae1b812d65b">
  <xsd:schema xmlns:xsd="http://www.w3.org/2001/XMLSchema" xmlns:xs="http://www.w3.org/2001/XMLSchema" xmlns:p="http://schemas.microsoft.com/office/2006/metadata/properties" xmlns:ns2="1dc01b41-0dde-4ad7-a3e4-25d8d13c52a3" xmlns:ns3="8169e16b-8622-4bc4-880e-15e861c8520e" targetNamespace="http://schemas.microsoft.com/office/2006/metadata/properties" ma:root="true" ma:fieldsID="f89bf691063d067220599dd0a603011f" ns2:_="" ns3:_="">
    <xsd:import namespace="1dc01b41-0dde-4ad7-a3e4-25d8d13c52a3"/>
    <xsd:import namespace="8169e16b-8622-4bc4-880e-15e861c852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01b41-0dde-4ad7-a3e4-25d8d13c52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8cfb0cc3-f314-4302-93f2-a40a735074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69e16b-8622-4bc4-880e-15e861c8520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6cf4da8-7c86-4537-9e77-d5caf17e0b13}" ma:internalName="TaxCatchAll" ma:showField="CatchAllData" ma:web="8169e16b-8622-4bc4-880e-15e861c852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8408C9-43CE-43A6-91F9-E2BD0E038CCB}"/>
</file>

<file path=customXml/itemProps2.xml><?xml version="1.0" encoding="utf-8"?>
<ds:datastoreItem xmlns:ds="http://schemas.openxmlformats.org/officeDocument/2006/customXml" ds:itemID="{2387C1E8-3EAC-4D3E-9AA9-C6B8723AA2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IO 01 1 Pol</vt:lpstr>
      <vt:lpstr>SO 01 1 Pol</vt:lpstr>
      <vt:lpstr>SO VRN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'IO 01 1 Pol'!Názvy_tisku</vt:lpstr>
      <vt:lpstr>'SO 01 1 Pol'!Názvy_tisku</vt:lpstr>
      <vt:lpstr>'SO VRN 1 Pol'!Názvy_tisku</vt:lpstr>
      <vt:lpstr>oadresa</vt:lpstr>
      <vt:lpstr>Stavba!Objednatel</vt:lpstr>
      <vt:lpstr>Stavba!Objekt</vt:lpstr>
      <vt:lpstr>'IO 01 1 Pol'!Oblast_tisku</vt:lpstr>
      <vt:lpstr>'SO 01 1 Pol'!Oblast_tisku</vt:lpstr>
      <vt:lpstr>'SO VRN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Sukup</dc:creator>
  <cp:lastModifiedBy>Miroslav Sukup</cp:lastModifiedBy>
  <cp:lastPrinted>2019-03-19T12:27:02Z</cp:lastPrinted>
  <dcterms:created xsi:type="dcterms:W3CDTF">2009-04-08T07:15:50Z</dcterms:created>
  <dcterms:modified xsi:type="dcterms:W3CDTF">2022-07-26T13:09:26Z</dcterms:modified>
</cp:coreProperties>
</file>